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030"/>
  </bookViews>
  <sheets>
    <sheet name="20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F106" i="1"/>
  <c r="E106" i="1"/>
  <c r="E103" i="1" s="1"/>
  <c r="E105" i="1"/>
  <c r="F104" i="1"/>
  <c r="E104" i="1"/>
  <c r="F103" i="1"/>
  <c r="E102" i="1"/>
  <c r="F101" i="1"/>
  <c r="E101" i="1"/>
  <c r="E100" i="1"/>
  <c r="E99" i="1"/>
  <c r="E98" i="1"/>
  <c r="F97" i="1"/>
  <c r="E97" i="1" s="1"/>
  <c r="F96" i="1"/>
  <c r="E96" i="1" s="1"/>
  <c r="E95" i="1"/>
  <c r="F93" i="1"/>
  <c r="E93" i="1"/>
  <c r="F92" i="1"/>
  <c r="E92" i="1"/>
  <c r="E90" i="1"/>
  <c r="E89" i="1"/>
  <c r="E88" i="1"/>
  <c r="E87" i="1"/>
  <c r="F86" i="1"/>
  <c r="E86" i="1"/>
  <c r="E84" i="1"/>
  <c r="E83" i="1"/>
  <c r="E82" i="1"/>
  <c r="E81" i="1"/>
  <c r="E80" i="1"/>
  <c r="F79" i="1"/>
  <c r="E79" i="1"/>
  <c r="E77" i="1"/>
  <c r="E76" i="1"/>
  <c r="E75" i="1"/>
  <c r="E74" i="1"/>
  <c r="E73" i="1"/>
  <c r="F72" i="1"/>
  <c r="E72" i="1"/>
  <c r="E71" i="1"/>
  <c r="E69" i="1"/>
  <c r="E68" i="1"/>
  <c r="E67" i="1"/>
  <c r="E66" i="1"/>
  <c r="F65" i="1"/>
  <c r="E65" i="1"/>
  <c r="E64" i="1"/>
  <c r="E63" i="1"/>
  <c r="E62" i="1"/>
  <c r="E61" i="1"/>
  <c r="E60" i="1"/>
  <c r="F59" i="1"/>
  <c r="E59" i="1"/>
  <c r="F58" i="1"/>
  <c r="E58" i="1"/>
  <c r="E56" i="1"/>
  <c r="E55" i="1"/>
  <c r="E53" i="1"/>
  <c r="E52" i="1"/>
  <c r="E51" i="1"/>
  <c r="E50" i="1"/>
  <c r="F49" i="1"/>
  <c r="E49" i="1"/>
  <c r="F48" i="1"/>
  <c r="E47" i="1"/>
  <c r="E46" i="1"/>
  <c r="E45" i="1"/>
  <c r="E44" i="1"/>
  <c r="F43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F29" i="1"/>
  <c r="E29" i="1"/>
  <c r="F28" i="1"/>
  <c r="E28" i="1"/>
  <c r="E26" i="1"/>
  <c r="E25" i="1"/>
  <c r="E24" i="1"/>
  <c r="E23" i="1"/>
  <c r="E22" i="1"/>
  <c r="E21" i="1"/>
  <c r="F20" i="1"/>
  <c r="E20" i="1"/>
  <c r="F19" i="1"/>
  <c r="E19" i="1"/>
  <c r="F17" i="1"/>
  <c r="F16" i="1"/>
  <c r="F15" i="1"/>
  <c r="F14" i="1"/>
  <c r="F13" i="1"/>
  <c r="E13" i="1"/>
  <c r="F12" i="1"/>
  <c r="F108" i="1" s="1"/>
  <c r="E12" i="1"/>
  <c r="E108" i="1" s="1"/>
</calcChain>
</file>

<file path=xl/sharedStrings.xml><?xml version="1.0" encoding="utf-8"?>
<sst xmlns="http://schemas.openxmlformats.org/spreadsheetml/2006/main" count="378" uniqueCount="247">
  <si>
    <t>SREDNJA ŠKOLA DUGA RESA</t>
  </si>
  <si>
    <t>Jozefinska 27</t>
  </si>
  <si>
    <t>47250 Duga Resa</t>
  </si>
  <si>
    <t xml:space="preserve"> PLAN NABAVE  ROBA, USLUGA I RADOVA ZA 2018. GODINU (ŠKOLA I DOM OBJEDINJENO) - IZMJENA</t>
  </si>
  <si>
    <t xml:space="preserve"> NA TEMELJU  I REBALANSA  FINANCIJSKOG PLANA ZA 2018. GODINU</t>
  </si>
  <si>
    <t>Red.br.</t>
  </si>
  <si>
    <t>Pozicija plana</t>
  </si>
  <si>
    <t>Predmet nabave</t>
  </si>
  <si>
    <t>Evid.br</t>
  </si>
  <si>
    <t xml:space="preserve">Procjenjena vrijednost   </t>
  </si>
  <si>
    <t xml:space="preserve">Planirana sredstva s PDV-om  </t>
  </si>
  <si>
    <t>Ugovor/     okvirni sporazum</t>
  </si>
  <si>
    <t>Vrsta postupka</t>
  </si>
  <si>
    <t>Planirano trajanje ugovora/sporazuma</t>
  </si>
  <si>
    <t>Napomena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</si>
  <si>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</si>
  <si>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</si>
  <si>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</si>
  <si>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</si>
  <si>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</si>
  <si>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</si>
  <si>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</si>
  <si>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</si>
  <si>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</si>
  <si>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</si>
  <si>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</t>
  </si>
  <si>
    <t>MATERIJALNI RASHODI</t>
  </si>
  <si>
    <t>NAKNADE TROŠKOVA ZAPOSLENIMA</t>
  </si>
  <si>
    <t>1.1</t>
  </si>
  <si>
    <t>3211</t>
  </si>
  <si>
    <t>Službena putovanja</t>
  </si>
  <si>
    <t>bagatelna nabava</t>
  </si>
  <si>
    <t>12 mjeseci</t>
  </si>
  <si>
    <t>1.2</t>
  </si>
  <si>
    <t>3212</t>
  </si>
  <si>
    <t>Naknade za prijevoz, za rad na ter. i odv. život</t>
  </si>
  <si>
    <t>1.3</t>
  </si>
  <si>
    <t>3213</t>
  </si>
  <si>
    <t>Stručno usavršavanje zaposlenika</t>
  </si>
  <si>
    <t>1.4</t>
  </si>
  <si>
    <t>Ostale naknade troškova zaposlenima</t>
  </si>
  <si>
    <t>322</t>
  </si>
  <si>
    <t>RASHODI ZA MATERIJAL I ENERGIJU</t>
  </si>
  <si>
    <t>2.1</t>
  </si>
  <si>
    <t>UREDSKI NATERIJAL I OSTALI MAT. RASHODI</t>
  </si>
  <si>
    <t>2.1.1</t>
  </si>
  <si>
    <t>32211</t>
  </si>
  <si>
    <t>Uredski materijal</t>
  </si>
  <si>
    <t>2.1.2</t>
  </si>
  <si>
    <t>32212</t>
  </si>
  <si>
    <t>Literatura (publ., časopisi, glasila, knjige i ostalo)</t>
  </si>
  <si>
    <t>2.1.3</t>
  </si>
  <si>
    <t>32213</t>
  </si>
  <si>
    <t>Arhivski materijal</t>
  </si>
  <si>
    <t>2.1.4</t>
  </si>
  <si>
    <t>32214</t>
  </si>
  <si>
    <t>Materijal i sredstva za čišćenje i održavanje</t>
  </si>
  <si>
    <t>13 mjeseci</t>
  </si>
  <si>
    <t>2.1.5</t>
  </si>
  <si>
    <t>32216</t>
  </si>
  <si>
    <t xml:space="preserve">Materijal za higijenske potrebe i njegu </t>
  </si>
  <si>
    <t>14 mjeseci</t>
  </si>
  <si>
    <t>2.1.6</t>
  </si>
  <si>
    <t>32219</t>
  </si>
  <si>
    <t>Ostali materijal za potrebe redovnog poslovanja</t>
  </si>
  <si>
    <t>15 mjeseci</t>
  </si>
  <si>
    <t>2.2.</t>
  </si>
  <si>
    <t>MATERIJAL I SIROVINE</t>
  </si>
  <si>
    <t>2.2.1</t>
  </si>
  <si>
    <t>Namirnice</t>
  </si>
  <si>
    <t>Namirnice - meso svinjetina</t>
  </si>
  <si>
    <t>2.2.2</t>
  </si>
  <si>
    <t>Namirnice - govedina, junetina, teletina</t>
  </si>
  <si>
    <t>2.2.3</t>
  </si>
  <si>
    <t>Namirnice - riba</t>
  </si>
  <si>
    <t>2.2.4</t>
  </si>
  <si>
    <t>Namirnice- piletina i puretina</t>
  </si>
  <si>
    <t>2.2.5</t>
  </si>
  <si>
    <t>Mljeveno meso</t>
  </si>
  <si>
    <t>2.2.6</t>
  </si>
  <si>
    <t>Konzerve i proizvodi od mesa</t>
  </si>
  <si>
    <t>2.2.7</t>
  </si>
  <si>
    <t>Sušeno, soljeno i dimljeno meso</t>
  </si>
  <si>
    <t>2.2.8</t>
  </si>
  <si>
    <t>Namirnice-mlijeko i mliječni proizvodi</t>
  </si>
  <si>
    <t>2.2.9</t>
  </si>
  <si>
    <t>Namirnice-kruh i krušni proizvodi</t>
  </si>
  <si>
    <t>2.2.10</t>
  </si>
  <si>
    <t>Namirnice - povrće</t>
  </si>
  <si>
    <t>2.2.11</t>
  </si>
  <si>
    <t>Namirnice - voće i voćni sokovi</t>
  </si>
  <si>
    <t>2.2.12</t>
  </si>
  <si>
    <t>Namirnice-ostali razni prehramb.proizv.</t>
  </si>
  <si>
    <t>2.3</t>
  </si>
  <si>
    <t>ENERGIJA</t>
  </si>
  <si>
    <t>2.3.1</t>
  </si>
  <si>
    <t>32231</t>
  </si>
  <si>
    <t>Električna energija</t>
  </si>
  <si>
    <t>2.3.2</t>
  </si>
  <si>
    <t>32233</t>
  </si>
  <si>
    <t>Plin</t>
  </si>
  <si>
    <t>2.3.3</t>
  </si>
  <si>
    <t>32234</t>
  </si>
  <si>
    <t>Motorni benzin i dizel gorivo</t>
  </si>
  <si>
    <t>2.3.4</t>
  </si>
  <si>
    <t>32239</t>
  </si>
  <si>
    <t>Ostali materijali za proizvodnju energije - lož ulje</t>
  </si>
  <si>
    <t>provodi osnivač</t>
  </si>
  <si>
    <t>otvoreni postupak javne nabave male vrijednosti</t>
  </si>
  <si>
    <t>2.3.5</t>
  </si>
  <si>
    <t>Ostali materijali za proizvodnju energije - isporuka toplinske energije na drvnu sječku (biomasu)</t>
  </si>
  <si>
    <t>2.4</t>
  </si>
  <si>
    <t>MATERIJAL I DIJELOVI ZA TEKUĆE I INVESTICIJSKO ODRŽAVANJE</t>
  </si>
  <si>
    <t>2.4.1</t>
  </si>
  <si>
    <t>32241</t>
  </si>
  <si>
    <t>Materijal i dijelovi za tekuće i investicijsko održavanje građevinskih objekata</t>
  </si>
  <si>
    <t>2.4.2</t>
  </si>
  <si>
    <t>32242</t>
  </si>
  <si>
    <t>Materijal i dijelovi za tekuće i investicijsko održavanje postrojenja i opreme</t>
  </si>
  <si>
    <t>2.4.3</t>
  </si>
  <si>
    <t>32243</t>
  </si>
  <si>
    <t>Materijal i dijelovi za tekuće i investicijsko održavanje transportnih sredstava</t>
  </si>
  <si>
    <t>2.4.4</t>
  </si>
  <si>
    <t>32244</t>
  </si>
  <si>
    <t>Ostali materijal i dijelovi za tekuće i investicijsko održavanje</t>
  </si>
  <si>
    <t>2.5.</t>
  </si>
  <si>
    <t>SITNI INVENTAR I AUTO GUME</t>
  </si>
  <si>
    <t>2.6.</t>
  </si>
  <si>
    <t>SLUŽBENA RADNA I ZAŠTITNA ODJEĆA</t>
  </si>
  <si>
    <t>RASHODI ZA USLUGE</t>
  </si>
  <si>
    <t>3.1.</t>
  </si>
  <si>
    <t>USLUGE TELEFONA, POŠTE, PRIJEVOZA</t>
  </si>
  <si>
    <t>3.1.1</t>
  </si>
  <si>
    <t>32311</t>
  </si>
  <si>
    <t>Usluge telefona, telefaksa</t>
  </si>
  <si>
    <t>3.1.2</t>
  </si>
  <si>
    <t>32312</t>
  </si>
  <si>
    <t>Usluge interneta</t>
  </si>
  <si>
    <t>3.1.3</t>
  </si>
  <si>
    <t>32313</t>
  </si>
  <si>
    <t>Poštarina (pisma, tiskanice i sl.)</t>
  </si>
  <si>
    <t>3.1.4</t>
  </si>
  <si>
    <t>32319</t>
  </si>
  <si>
    <t>Ostale usluge za komunikaciju i prijevoz</t>
  </si>
  <si>
    <t>Prijevoz učenika - KAZUP</t>
  </si>
  <si>
    <t>otvoreni postupak javne nabave</t>
  </si>
  <si>
    <t>3.2.</t>
  </si>
  <si>
    <t>USLUGE TEKUĆEG I INVESTICIJSKOG ODRŽAVANJA</t>
  </si>
  <si>
    <t>3.2.1</t>
  </si>
  <si>
    <t>32321</t>
  </si>
  <si>
    <t>Usluge tekućeg i investicijskog održavanja građevinskih objekata</t>
  </si>
  <si>
    <t>3.2.2</t>
  </si>
  <si>
    <t>32322</t>
  </si>
  <si>
    <t>Usluge tekućeg i investicijskog održavanja postrojenja i opreme</t>
  </si>
  <si>
    <t>3.2.3</t>
  </si>
  <si>
    <t>32323</t>
  </si>
  <si>
    <t>Usluge tekućeg i investicijskog održavanja prijevoznih sredstava</t>
  </si>
  <si>
    <t>3.2.4</t>
  </si>
  <si>
    <t>32329</t>
  </si>
  <si>
    <t>Ostale usluge tekućeg i investicijskog održavanja</t>
  </si>
  <si>
    <t>3.3</t>
  </si>
  <si>
    <t>3233</t>
  </si>
  <si>
    <t>USLUGE PROMIDŽBE I INFORMIRANJA</t>
  </si>
  <si>
    <t>3.4.</t>
  </si>
  <si>
    <t>KOMUNALNE USLUGE</t>
  </si>
  <si>
    <t>3.4.1</t>
  </si>
  <si>
    <t>32341</t>
  </si>
  <si>
    <t>Opskrba vodom</t>
  </si>
  <si>
    <t>3.4.2</t>
  </si>
  <si>
    <t>32342</t>
  </si>
  <si>
    <t>Iznošenje i odvoz smeća</t>
  </si>
  <si>
    <t>3.4.3</t>
  </si>
  <si>
    <t>32343</t>
  </si>
  <si>
    <t>Deratizacija i dezinsekcija</t>
  </si>
  <si>
    <t>3.4.4</t>
  </si>
  <si>
    <t>32344</t>
  </si>
  <si>
    <t>Dimnjačarske i ekološke usluge</t>
  </si>
  <si>
    <t>3.4.5</t>
  </si>
  <si>
    <t>32349</t>
  </si>
  <si>
    <t>Ostale komunalne usluge</t>
  </si>
  <si>
    <t>3.5</t>
  </si>
  <si>
    <t>ZAKUPNINE I NAJMNINE</t>
  </si>
  <si>
    <t>3.5.1</t>
  </si>
  <si>
    <t>Ostale  zakupnine i najamnine</t>
  </si>
  <si>
    <t>3.6</t>
  </si>
  <si>
    <t>3236</t>
  </si>
  <si>
    <t>Zdravstvene i veterinarske usluge</t>
  </si>
  <si>
    <t>3.7</t>
  </si>
  <si>
    <t>3237</t>
  </si>
  <si>
    <t>Intelektualne i osobne usluge</t>
  </si>
  <si>
    <t>3.8</t>
  </si>
  <si>
    <t>3238</t>
  </si>
  <si>
    <t>Računalne usluge</t>
  </si>
  <si>
    <t>3.9</t>
  </si>
  <si>
    <t>3239</t>
  </si>
  <si>
    <t>Ostale usluge</t>
  </si>
  <si>
    <t>3.10</t>
  </si>
  <si>
    <t>OSTALI NESPOMENUTI RASHODI POSLOVANJA</t>
  </si>
  <si>
    <t>3.10.1</t>
  </si>
  <si>
    <t>3292</t>
  </si>
  <si>
    <t>Premije osiguranja</t>
  </si>
  <si>
    <t>3.10.2</t>
  </si>
  <si>
    <t>3293</t>
  </si>
  <si>
    <t>Reprezentacija</t>
  </si>
  <si>
    <t>3.10.4</t>
  </si>
  <si>
    <t>Pristojbe i naknade</t>
  </si>
  <si>
    <t>3.10.5</t>
  </si>
  <si>
    <t>3299</t>
  </si>
  <si>
    <t>Ostali nespomenuti rashodi poslovanja</t>
  </si>
  <si>
    <t>FINANCIJSKI RASHODI</t>
  </si>
  <si>
    <t>4.1</t>
  </si>
  <si>
    <t>343</t>
  </si>
  <si>
    <t>Ostali financijski rashodi</t>
  </si>
  <si>
    <t>4.1.1</t>
  </si>
  <si>
    <t>3431</t>
  </si>
  <si>
    <t>Bankarske usluge i usluge platnog prometa</t>
  </si>
  <si>
    <t>4.1.2</t>
  </si>
  <si>
    <t>Ostali nesp. Fin rashodi</t>
  </si>
  <si>
    <t>RASHODI ZA NABAVU DUGOTRAJNE NEPROIZVEDENE IMOVINE</t>
  </si>
  <si>
    <t>5.1</t>
  </si>
  <si>
    <t>Postrojenja i oprema</t>
  </si>
  <si>
    <t>5.1.1</t>
  </si>
  <si>
    <t>Uredska oprema i namještaj</t>
  </si>
  <si>
    <t>5.1.2.</t>
  </si>
  <si>
    <t>Oprema za grijanje</t>
  </si>
  <si>
    <t>otvoreni postupak</t>
  </si>
  <si>
    <t>5.1.3.</t>
  </si>
  <si>
    <t>Uređaji, strojevi i oprema za ostale namjene</t>
  </si>
  <si>
    <t>5.2</t>
  </si>
  <si>
    <t>Knjige, umjetnička djela i ostale izložbene vrijednosti</t>
  </si>
  <si>
    <t>5.2.1</t>
  </si>
  <si>
    <t>Knjige</t>
  </si>
  <si>
    <t>RASHODI ZA DODATNA ULAGANJA NA NEF. IMOVINI</t>
  </si>
  <si>
    <t>6.1</t>
  </si>
  <si>
    <t>Dodatna ulaganja na građ. objektima</t>
  </si>
  <si>
    <t>6.1.1</t>
  </si>
  <si>
    <t>6.2</t>
  </si>
  <si>
    <t>Dodatna ulaganja na postrojenjima i opremi</t>
  </si>
  <si>
    <t>6.2.1</t>
  </si>
  <si>
    <t>SVEUKUPNO</t>
  </si>
  <si>
    <t>Napomena: U Planu nabave sve usluge, robe i artikli po procjenjenoj vrijednosti ne prelaze pojedinačnu vrijednost za nabavu roba i usluga do 200.000,00 kn ( bez PDV-a ) odnosno za nabavu radova do 500.000,00 kuna (bez PDV-a), osim stavki za koje nabavu provodi direktno osnivač (Karlovačka županija) te se uklapaju u iznos sredstava prema Financijskom planu za 2018. godinu.</t>
  </si>
  <si>
    <t>Ravnatelj:</t>
  </si>
  <si>
    <t>Mr.sc. Nikola Mrzljak</t>
  </si>
  <si>
    <t>Na temelju članka 201. Zakona o javnoj nabavi ( NN 120/16.) i u skladu s Financijskim planom  škole ravnatelj škole mr.sc. Nikola Mrzljak donosi :</t>
  </si>
  <si>
    <t>Klasa: 400-02/18-01/4</t>
  </si>
  <si>
    <t>Ur.br. 2133-53-01-18-1</t>
  </si>
  <si>
    <t>Duga Resa, 18.05.2018.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</si>
</sst>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b/>
      <sz val="9"/>
      <color theme="1" tint="0.14999847407452621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9"/>
      <color indexed="8"/>
      <name val="Arial"/>
      <family val="2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0" fontId="10" fillId="0" borderId="0"/>
  </cellStyleXfs>
  <cellXfs count="1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0" fillId="3" borderId="2" xfId="0" applyNumberForma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" fontId="7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11" fillId="5" borderId="2" xfId="2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 wrapText="1"/>
    </xf>
    <xf numFmtId="4" fontId="6" fillId="5" borderId="2" xfId="0" applyNumberFormat="1" applyFont="1" applyFill="1" applyBorder="1" applyAlignment="1">
      <alignment horizontal="right" wrapText="1"/>
    </xf>
    <xf numFmtId="4" fontId="12" fillId="5" borderId="2" xfId="0" applyNumberFormat="1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2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left" wrapText="1"/>
    </xf>
    <xf numFmtId="4" fontId="13" fillId="0" borderId="2" xfId="0" applyNumberFormat="1" applyFont="1" applyBorder="1" applyAlignment="1">
      <alignment horizontal="right" wrapText="1"/>
    </xf>
    <xf numFmtId="0" fontId="0" fillId="0" borderId="2" xfId="0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2" xfId="1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5" borderId="2" xfId="2" applyFont="1" applyFill="1" applyBorder="1" applyAlignment="1">
      <alignment horizontal="center" wrapText="1"/>
    </xf>
    <xf numFmtId="0" fontId="6" fillId="5" borderId="2" xfId="2" applyFont="1" applyFill="1" applyBorder="1" applyAlignment="1">
      <alignment horizontal="left" wrapText="1"/>
    </xf>
    <xf numFmtId="0" fontId="14" fillId="5" borderId="2" xfId="0" applyFont="1" applyFill="1" applyBorder="1" applyAlignment="1">
      <alignment horizontal="center" wrapText="1"/>
    </xf>
    <xf numFmtId="4" fontId="11" fillId="5" borderId="2" xfId="0" applyNumberFormat="1" applyFont="1" applyFill="1" applyBorder="1" applyAlignment="1">
      <alignment horizontal="right" wrapText="1"/>
    </xf>
    <xf numFmtId="4" fontId="15" fillId="5" borderId="2" xfId="0" applyNumberFormat="1" applyFont="1" applyFill="1" applyBorder="1" applyAlignment="1">
      <alignment horizontal="right" wrapText="1"/>
    </xf>
    <xf numFmtId="0" fontId="6" fillId="5" borderId="2" xfId="0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1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1" fillId="0" borderId="2" xfId="2" applyFont="1" applyFill="1" applyBorder="1" applyAlignment="1">
      <alignment horizontal="left" wrapText="1"/>
    </xf>
    <xf numFmtId="4" fontId="6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4" fontId="0" fillId="0" borderId="2" xfId="0" applyNumberFormat="1" applyBorder="1" applyAlignment="1">
      <alignment horizontal="right" wrapText="1"/>
    </xf>
    <xf numFmtId="0" fontId="16" fillId="0" borderId="2" xfId="0" applyFont="1" applyBorder="1" applyAlignment="1">
      <alignment horizontal="center" wrapText="1"/>
    </xf>
    <xf numFmtId="0" fontId="6" fillId="0" borderId="0" xfId="0" applyFont="1"/>
    <xf numFmtId="4" fontId="6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wrapText="1"/>
    </xf>
    <xf numFmtId="3" fontId="5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right" wrapText="1"/>
    </xf>
    <xf numFmtId="0" fontId="6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wrapText="1"/>
    </xf>
    <xf numFmtId="0" fontId="6" fillId="6" borderId="2" xfId="0" applyFont="1" applyFill="1" applyBorder="1" applyAlignment="1">
      <alignment wrapText="1"/>
    </xf>
    <xf numFmtId="4" fontId="6" fillId="6" borderId="2" xfId="0" applyNumberFormat="1" applyFont="1" applyFill="1" applyBorder="1" applyAlignment="1">
      <alignment horizontal="right" wrapText="1"/>
    </xf>
    <xf numFmtId="0" fontId="5" fillId="6" borderId="2" xfId="0" applyFont="1" applyFill="1" applyBorder="1" applyAlignment="1">
      <alignment wrapText="1"/>
    </xf>
    <xf numFmtId="0" fontId="0" fillId="6" borderId="2" xfId="0" applyFill="1" applyBorder="1" applyAlignment="1">
      <alignment wrapText="1"/>
    </xf>
    <xf numFmtId="4" fontId="0" fillId="6" borderId="2" xfId="0" applyNumberFormat="1" applyFill="1" applyBorder="1" applyAlignment="1">
      <alignment wrapText="1"/>
    </xf>
    <xf numFmtId="0" fontId="13" fillId="0" borderId="2" xfId="0" applyFont="1" applyBorder="1" applyAlignment="1">
      <alignment wrapText="1"/>
    </xf>
    <xf numFmtId="4" fontId="6" fillId="5" borderId="2" xfId="0" applyNumberFormat="1" applyFont="1" applyFill="1" applyBorder="1" applyAlignment="1">
      <alignment wrapText="1"/>
    </xf>
    <xf numFmtId="0" fontId="8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wrapText="1"/>
    </xf>
    <xf numFmtId="0" fontId="8" fillId="6" borderId="2" xfId="0" applyFont="1" applyFill="1" applyBorder="1" applyAlignment="1">
      <alignment horizontal="center" wrapText="1"/>
    </xf>
    <xf numFmtId="4" fontId="2" fillId="6" borderId="2" xfId="0" applyNumberFormat="1" applyFont="1" applyFill="1" applyBorder="1" applyAlignment="1">
      <alignment wrapText="1"/>
    </xf>
    <xf numFmtId="4" fontId="2" fillId="6" borderId="2" xfId="0" applyNumberFormat="1" applyFont="1" applyFill="1" applyBorder="1" applyAlignment="1">
      <alignment horizontal="right" wrapText="1"/>
    </xf>
    <xf numFmtId="0" fontId="8" fillId="6" borderId="2" xfId="0" applyFont="1" applyFill="1" applyBorder="1" applyAlignment="1">
      <alignment wrapText="1"/>
    </xf>
    <xf numFmtId="0" fontId="6" fillId="7" borderId="2" xfId="0" applyFont="1" applyFill="1" applyBorder="1" applyAlignment="1">
      <alignment horizontal="center" wrapText="1"/>
    </xf>
    <xf numFmtId="0" fontId="11" fillId="7" borderId="2" xfId="0" applyFont="1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4" fontId="6" fillId="7" borderId="2" xfId="0" applyNumberFormat="1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5" fillId="7" borderId="2" xfId="0" applyFont="1" applyFill="1" applyBorder="1" applyAlignment="1">
      <alignment wrapText="1"/>
    </xf>
    <xf numFmtId="0" fontId="8" fillId="7" borderId="2" xfId="0" applyFont="1" applyFill="1" applyBorder="1" applyAlignment="1">
      <alignment horizontal="center" wrapText="1"/>
    </xf>
    <xf numFmtId="49" fontId="2" fillId="0" borderId="2" xfId="2" applyNumberFormat="1" applyFont="1" applyFill="1" applyBorder="1" applyAlignment="1">
      <alignment horizontal="center" wrapText="1"/>
    </xf>
    <xf numFmtId="0" fontId="13" fillId="7" borderId="2" xfId="0" applyFont="1" applyFill="1" applyBorder="1" applyAlignment="1">
      <alignment wrapText="1"/>
    </xf>
    <xf numFmtId="4" fontId="2" fillId="7" borderId="2" xfId="0" applyNumberFormat="1" applyFont="1" applyFill="1" applyBorder="1" applyAlignment="1">
      <alignment wrapText="1"/>
    </xf>
    <xf numFmtId="4" fontId="2" fillId="7" borderId="2" xfId="0" applyNumberFormat="1" applyFont="1" applyFill="1" applyBorder="1" applyAlignment="1">
      <alignment horizontal="right" wrapText="1"/>
    </xf>
    <xf numFmtId="0" fontId="8" fillId="7" borderId="2" xfId="0" applyFont="1" applyFill="1" applyBorder="1" applyAlignment="1">
      <alignment wrapText="1"/>
    </xf>
    <xf numFmtId="49" fontId="6" fillId="0" borderId="2" xfId="2" applyNumberFormat="1" applyFont="1" applyFill="1" applyBorder="1" applyAlignment="1">
      <alignment horizontal="center" wrapText="1"/>
    </xf>
    <xf numFmtId="4" fontId="6" fillId="7" borderId="2" xfId="0" applyNumberFormat="1" applyFont="1" applyFill="1" applyBorder="1" applyAlignment="1">
      <alignment horizontal="right" wrapText="1"/>
    </xf>
    <xf numFmtId="0" fontId="17" fillId="0" borderId="2" xfId="3" applyFont="1" applyBorder="1" applyAlignment="1">
      <alignment horizontal="center"/>
    </xf>
    <xf numFmtId="0" fontId="17" fillId="0" borderId="2" xfId="3" applyFont="1" applyBorder="1"/>
    <xf numFmtId="0" fontId="1" fillId="0" borderId="2" xfId="3" applyBorder="1"/>
    <xf numFmtId="0" fontId="6" fillId="5" borderId="2" xfId="1" applyFont="1" applyFill="1" applyBorder="1" applyAlignment="1">
      <alignment horizontal="center"/>
    </xf>
    <xf numFmtId="0" fontId="18" fillId="5" borderId="2" xfId="3" applyFont="1" applyFill="1" applyBorder="1"/>
    <xf numFmtId="4" fontId="17" fillId="5" borderId="2" xfId="0" applyNumberFormat="1" applyFont="1" applyFill="1" applyBorder="1" applyAlignment="1">
      <alignment horizontal="right" wrapText="1"/>
    </xf>
    <xf numFmtId="0" fontId="2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wrapText="1"/>
    </xf>
    <xf numFmtId="0" fontId="2" fillId="0" borderId="0" xfId="0" applyFont="1"/>
    <xf numFmtId="0" fontId="2" fillId="8" borderId="2" xfId="2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center" wrapText="1"/>
    </xf>
    <xf numFmtId="0" fontId="6" fillId="4" borderId="2" xfId="2" applyFont="1" applyFill="1" applyBorder="1" applyAlignment="1">
      <alignment horizontal="center" wrapText="1"/>
    </xf>
    <xf numFmtId="0" fontId="6" fillId="4" borderId="2" xfId="2" applyFont="1" applyFill="1" applyBorder="1" applyAlignment="1">
      <alignment horizontal="left" wrapText="1"/>
    </xf>
    <xf numFmtId="0" fontId="1" fillId="4" borderId="2" xfId="3" applyFill="1" applyBorder="1"/>
    <xf numFmtId="4" fontId="6" fillId="4" borderId="2" xfId="0" applyNumberFormat="1" applyFont="1" applyFill="1" applyBorder="1" applyAlignment="1">
      <alignment horizontal="right" wrapText="1"/>
    </xf>
    <xf numFmtId="0" fontId="0" fillId="4" borderId="2" xfId="0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0" fontId="1" fillId="5" borderId="2" xfId="3" applyFill="1" applyBorder="1"/>
    <xf numFmtId="0" fontId="0" fillId="5" borderId="2" xfId="0" applyFill="1" applyBorder="1" applyAlignment="1">
      <alignment wrapText="1"/>
    </xf>
    <xf numFmtId="0" fontId="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4" fontId="6" fillId="4" borderId="2" xfId="0" applyNumberFormat="1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8" fillId="0" borderId="2" xfId="0" applyNumberFormat="1" applyFont="1" applyBorder="1" applyAlignment="1">
      <alignment horizontal="center" wrapText="1"/>
    </xf>
    <xf numFmtId="49" fontId="5" fillId="7" borderId="2" xfId="0" applyNumberFormat="1" applyFont="1" applyFill="1" applyBorder="1" applyAlignment="1">
      <alignment horizontal="center" wrapText="1"/>
    </xf>
    <xf numFmtId="49" fontId="5" fillId="6" borderId="2" xfId="0" applyNumberFormat="1" applyFont="1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7" borderId="2" xfId="0" applyFill="1" applyBorder="1" applyAlignment="1">
      <alignment wrapText="1"/>
    </xf>
    <xf numFmtId="4" fontId="0" fillId="7" borderId="2" xfId="0" applyNumberFormat="1" applyFill="1" applyBorder="1" applyAlignment="1">
      <alignment wrapText="1"/>
    </xf>
    <xf numFmtId="49" fontId="8" fillId="7" borderId="2" xfId="0" applyNumberFormat="1" applyFont="1" applyFill="1" applyBorder="1" applyAlignment="1">
      <alignment horizontal="center" wrapText="1"/>
    </xf>
    <xf numFmtId="0" fontId="20" fillId="0" borderId="2" xfId="4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wrapText="1"/>
    </xf>
    <xf numFmtId="0" fontId="19" fillId="7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wrapText="1"/>
    </xf>
    <xf numFmtId="0" fontId="5" fillId="0" borderId="0" xfId="1" applyFont="1"/>
    <xf numFmtId="0" fontId="2" fillId="0" borderId="0" xfId="1"/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wrapText="1"/>
    </xf>
    <xf numFmtId="0" fontId="5" fillId="0" borderId="0" xfId="0" applyFont="1" applyBorder="1" applyAlignment="1">
      <alignment wrapText="1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3" fontId="21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0" fontId="5" fillId="0" borderId="3" xfId="1" applyFont="1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1" applyNumberFormat="1" applyFont="1" applyAlignment="1">
      <alignment horizontal="left" wrapText="1"/>
    </xf>
    <xf numFmtId="0" fontId="0" fillId="0" borderId="0" xfId="0" applyNumberFormat="1" applyAlignment="1">
      <alignment horizontal="left"/>
    </xf>
    <xf numFmtId="0" fontId="0" fillId="0" borderId="0" xfId="0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/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left" wrapText="1"/>
    </xf>
  </cellXfs>
  <cellStyles count="5">
    <cellStyle name="Normalno" xfId="0" builtinId="0"/>
    <cellStyle name="Normalno 2" xfId="1"/>
    <cellStyle name="Normalno 3" xfId="3"/>
    <cellStyle name="Obično_List4" xfId="2"/>
    <cellStyle name="Obično_List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abSelected="1" workbookViewId="0">
      <selection activeCell="C120" sqref="C120"/>
    </sheetView>
  </sheetViews>
  <sheetFormatPr defaultRowHeight="12.75" x14ac:dyDescent="0.2"/>
  <cols>
    <col min="1" max="1" width="7.5703125" style="7" customWidth="1"/>
    <col min="2" max="2" width="7.5703125" style="7" bestFit="1" customWidth="1"/>
    <col min="3" max="3" width="48.5703125" customWidth="1"/>
    <col min="4" max="4" width="6.42578125" customWidth="1"/>
    <col min="5" max="5" width="11.7109375" style="8" bestFit="1" customWidth="1"/>
    <col min="6" max="6" width="12.140625" style="8" customWidth="1"/>
    <col min="7" max="7" width="8.85546875" customWidth="1"/>
    <col min="8" max="8" width="13.85546875" style="6" customWidth="1"/>
    <col min="9" max="9" width="12.42578125" style="6" customWidth="1"/>
    <col min="10" max="10" width="11.28515625" customWidth="1"/>
  </cols>
  <sheetData>
    <row r="1" spans="1:10" s="4" customFormat="1" ht="15" x14ac:dyDescent="0.2">
      <c r="A1" s="1" t="s">
        <v>0</v>
      </c>
      <c r="B1" s="2"/>
      <c r="C1" s="3"/>
      <c r="E1" s="5"/>
      <c r="F1" s="5"/>
      <c r="H1" s="6"/>
      <c r="I1" s="6"/>
    </row>
    <row r="2" spans="1:10" s="4" customFormat="1" ht="15" x14ac:dyDescent="0.2">
      <c r="A2" s="1" t="s">
        <v>1</v>
      </c>
      <c r="B2" s="2"/>
      <c r="C2" s="3"/>
      <c r="E2" s="5"/>
      <c r="F2" s="5"/>
      <c r="H2" s="6"/>
      <c r="I2" s="6"/>
    </row>
    <row r="3" spans="1:10" s="4" customFormat="1" ht="15" x14ac:dyDescent="0.2">
      <c r="A3" s="1" t="s">
        <v>2</v>
      </c>
      <c r="B3" s="2"/>
      <c r="C3" s="3"/>
      <c r="E3" s="5"/>
      <c r="F3" s="5"/>
      <c r="H3" s="6"/>
      <c r="I3" s="6"/>
    </row>
    <row r="4" spans="1:10" s="4" customFormat="1" ht="15" x14ac:dyDescent="0.2">
      <c r="A4" s="157" t="s">
        <v>244</v>
      </c>
      <c r="B4" s="142"/>
      <c r="C4" s="142"/>
      <c r="E4" s="5"/>
      <c r="F4" s="5"/>
      <c r="H4" s="6"/>
      <c r="I4" s="6"/>
    </row>
    <row r="5" spans="1:10" s="4" customFormat="1" ht="15" x14ac:dyDescent="0.2">
      <c r="A5" s="158" t="s">
        <v>245</v>
      </c>
      <c r="B5" s="146"/>
      <c r="C5" s="147"/>
      <c r="E5" s="5"/>
      <c r="F5" s="5"/>
      <c r="H5" s="6"/>
      <c r="I5" s="6"/>
    </row>
    <row r="6" spans="1:10" s="4" customFormat="1" ht="31.5" customHeight="1" x14ac:dyDescent="0.2">
      <c r="A6" s="148" t="s">
        <v>243</v>
      </c>
      <c r="B6" s="149"/>
      <c r="C6" s="149"/>
      <c r="D6" s="149"/>
      <c r="E6" s="149"/>
      <c r="F6" s="149"/>
      <c r="G6" s="149"/>
      <c r="H6" s="149"/>
      <c r="I6" s="149"/>
      <c r="J6" s="150"/>
    </row>
    <row r="7" spans="1:10" ht="8.25" customHeight="1" x14ac:dyDescent="0.2"/>
    <row r="8" spans="1:10" x14ac:dyDescent="0.2">
      <c r="A8" s="151" t="s">
        <v>3</v>
      </c>
      <c r="B8" s="151"/>
      <c r="C8" s="152"/>
      <c r="D8" s="152"/>
      <c r="E8" s="152"/>
      <c r="F8" s="152"/>
      <c r="G8" s="152"/>
      <c r="H8" s="152"/>
      <c r="I8" s="152"/>
      <c r="J8" s="9"/>
    </row>
    <row r="9" spans="1:10" x14ac:dyDescent="0.2">
      <c r="A9" s="153" t="s">
        <v>4</v>
      </c>
      <c r="B9" s="154"/>
      <c r="C9" s="154"/>
      <c r="D9" s="154"/>
      <c r="E9" s="154"/>
      <c r="F9" s="154"/>
      <c r="G9" s="154"/>
      <c r="H9" s="154"/>
      <c r="I9" s="154"/>
      <c r="J9" s="154"/>
    </row>
    <row r="10" spans="1:10" s="14" customFormat="1" ht="41.25" customHeight="1" x14ac:dyDescent="0.2">
      <c r="A10" s="10" t="s">
        <v>5</v>
      </c>
      <c r="B10" s="11" t="s">
        <v>6</v>
      </c>
      <c r="C10" s="10" t="s">
        <v>7</v>
      </c>
      <c r="D10" s="11" t="s">
        <v>8</v>
      </c>
      <c r="E10" s="12" t="s">
        <v>9</v>
      </c>
      <c r="F10" s="12" t="s">
        <v>10</v>
      </c>
      <c r="G10" s="10" t="s">
        <v>11</v>
      </c>
      <c r="H10" s="11" t="s">
        <v>12</v>
      </c>
      <c r="I10" s="13" t="s">
        <v>13</v>
      </c>
      <c r="J10" s="10" t="s">
        <v>14</v>
      </c>
    </row>
    <row r="11" spans="1:10" s="18" customFormat="1" ht="11.25" x14ac:dyDescent="0.2">
      <c r="A11" s="15" t="s">
        <v>15</v>
      </c>
      <c r="B11" s="15" t="s">
        <v>16</v>
      </c>
      <c r="C11" s="15" t="s">
        <v>17</v>
      </c>
      <c r="D11" s="15" t="s">
        <v>18</v>
      </c>
      <c r="E11" s="16" t="s">
        <v>19</v>
      </c>
      <c r="F11" s="16" t="s">
        <v>20</v>
      </c>
      <c r="G11" s="15" t="s">
        <v>21</v>
      </c>
      <c r="H11" s="17" t="s">
        <v>22</v>
      </c>
      <c r="I11" s="17" t="s">
        <v>23</v>
      </c>
      <c r="J11" s="15" t="s">
        <v>24</v>
      </c>
    </row>
    <row r="12" spans="1:10" s="23" customFormat="1" ht="19.5" customHeight="1" x14ac:dyDescent="0.2">
      <c r="A12" s="19" t="s">
        <v>25</v>
      </c>
      <c r="B12" s="19">
        <v>32</v>
      </c>
      <c r="C12" s="20" t="s">
        <v>26</v>
      </c>
      <c r="D12" s="19"/>
      <c r="E12" s="21">
        <f>E13+E19+E58+E86</f>
        <v>2474617.2389380531</v>
      </c>
      <c r="F12" s="21">
        <f>F13+F19+F58+F86</f>
        <v>2975490</v>
      </c>
      <c r="G12" s="19"/>
      <c r="H12" s="22"/>
      <c r="I12" s="22"/>
      <c r="J12" s="19"/>
    </row>
    <row r="13" spans="1:10" s="18" customFormat="1" ht="15.75" x14ac:dyDescent="0.25">
      <c r="A13" s="24">
        <v>1</v>
      </c>
      <c r="B13" s="25">
        <v>321</v>
      </c>
      <c r="C13" s="26" t="s">
        <v>27</v>
      </c>
      <c r="D13" s="27"/>
      <c r="E13" s="28">
        <f>SUM(E14:E17)</f>
        <v>384540</v>
      </c>
      <c r="F13" s="29">
        <f>SUM(F14:F17)</f>
        <v>384540</v>
      </c>
      <c r="G13" s="27"/>
      <c r="H13" s="30"/>
      <c r="I13" s="30"/>
      <c r="J13" s="27"/>
    </row>
    <row r="14" spans="1:10" s="18" customFormat="1" x14ac:dyDescent="0.2">
      <c r="A14" s="31" t="s">
        <v>28</v>
      </c>
      <c r="B14" s="32" t="s">
        <v>29</v>
      </c>
      <c r="C14" s="33" t="s">
        <v>30</v>
      </c>
      <c r="D14" s="15"/>
      <c r="E14" s="34">
        <v>30740</v>
      </c>
      <c r="F14" s="34">
        <f>E14</f>
        <v>30740</v>
      </c>
      <c r="G14" s="35"/>
      <c r="H14" s="36" t="s">
        <v>31</v>
      </c>
      <c r="I14" s="36" t="s">
        <v>32</v>
      </c>
      <c r="J14" s="15"/>
    </row>
    <row r="15" spans="1:10" s="18" customFormat="1" x14ac:dyDescent="0.2">
      <c r="A15" s="31" t="s">
        <v>33</v>
      </c>
      <c r="B15" s="32" t="s">
        <v>34</v>
      </c>
      <c r="C15" s="33" t="s">
        <v>35</v>
      </c>
      <c r="D15" s="15"/>
      <c r="E15" s="34">
        <v>307000</v>
      </c>
      <c r="F15" s="34">
        <f t="shared" ref="F15:F17" si="0">E15</f>
        <v>307000</v>
      </c>
      <c r="G15" s="35"/>
      <c r="H15" s="36"/>
      <c r="I15" s="36"/>
      <c r="J15" s="15"/>
    </row>
    <row r="16" spans="1:10" s="18" customFormat="1" x14ac:dyDescent="0.2">
      <c r="A16" s="31" t="s">
        <v>36</v>
      </c>
      <c r="B16" s="32" t="s">
        <v>37</v>
      </c>
      <c r="C16" s="33" t="s">
        <v>38</v>
      </c>
      <c r="D16" s="15"/>
      <c r="E16" s="34">
        <v>4300</v>
      </c>
      <c r="F16" s="34">
        <f t="shared" si="0"/>
        <v>4300</v>
      </c>
      <c r="G16" s="35"/>
      <c r="H16" s="36" t="s">
        <v>31</v>
      </c>
      <c r="I16" s="36" t="s">
        <v>32</v>
      </c>
      <c r="J16" s="15"/>
    </row>
    <row r="17" spans="1:10" s="18" customFormat="1" x14ac:dyDescent="0.2">
      <c r="A17" s="31" t="s">
        <v>39</v>
      </c>
      <c r="B17" s="37">
        <v>3214</v>
      </c>
      <c r="C17" s="33" t="s">
        <v>40</v>
      </c>
      <c r="D17" s="15"/>
      <c r="E17" s="34">
        <v>42500</v>
      </c>
      <c r="F17" s="34">
        <f t="shared" si="0"/>
        <v>42500</v>
      </c>
      <c r="G17" s="38"/>
      <c r="H17" s="36" t="s">
        <v>31</v>
      </c>
      <c r="I17" s="36" t="s">
        <v>32</v>
      </c>
      <c r="J17" s="15"/>
    </row>
    <row r="18" spans="1:10" s="18" customFormat="1" x14ac:dyDescent="0.2">
      <c r="A18" s="31"/>
      <c r="B18" s="37"/>
      <c r="C18" s="33"/>
      <c r="D18" s="15"/>
      <c r="E18" s="34"/>
      <c r="F18" s="34"/>
      <c r="G18" s="38"/>
      <c r="H18" s="39"/>
      <c r="I18" s="39"/>
      <c r="J18" s="15"/>
    </row>
    <row r="19" spans="1:10" s="47" customFormat="1" ht="15.75" x14ac:dyDescent="0.25">
      <c r="A19" s="24" t="s">
        <v>16</v>
      </c>
      <c r="B19" s="40" t="s">
        <v>41</v>
      </c>
      <c r="C19" s="41" t="s">
        <v>42</v>
      </c>
      <c r="D19" s="42"/>
      <c r="E19" s="43">
        <f>E20+E28+E43+E49+E55+E56</f>
        <v>1227202.3362831858</v>
      </c>
      <c r="F19" s="44">
        <f>F20+F28+F43+F49+F55+F56</f>
        <v>1520410</v>
      </c>
      <c r="G19" s="45"/>
      <c r="H19" s="46"/>
      <c r="I19" s="46"/>
      <c r="J19" s="42"/>
    </row>
    <row r="20" spans="1:10" x14ac:dyDescent="0.2">
      <c r="A20" s="48" t="s">
        <v>43</v>
      </c>
      <c r="B20" s="49">
        <v>3221</v>
      </c>
      <c r="C20" s="50" t="s">
        <v>44</v>
      </c>
      <c r="D20" s="35"/>
      <c r="E20" s="51">
        <f>SUM(E21:E26)</f>
        <v>140679.64601769909</v>
      </c>
      <c r="F20" s="51">
        <f>SUM(F21:F26)</f>
        <v>175000</v>
      </c>
      <c r="G20" s="35"/>
      <c r="H20" s="36"/>
      <c r="I20" s="36"/>
      <c r="J20" s="35"/>
    </row>
    <row r="21" spans="1:10" x14ac:dyDescent="0.2">
      <c r="A21" s="17" t="s">
        <v>45</v>
      </c>
      <c r="B21" s="31" t="s">
        <v>46</v>
      </c>
      <c r="C21" s="52" t="s">
        <v>47</v>
      </c>
      <c r="D21" s="35"/>
      <c r="E21" s="53">
        <f>(F21/125%)</f>
        <v>60000</v>
      </c>
      <c r="F21" s="34">
        <v>75000</v>
      </c>
      <c r="G21" s="35"/>
      <c r="H21" s="36" t="s">
        <v>31</v>
      </c>
      <c r="I21" s="36" t="s">
        <v>32</v>
      </c>
      <c r="J21" s="35"/>
    </row>
    <row r="22" spans="1:10" x14ac:dyDescent="0.2">
      <c r="A22" s="17" t="s">
        <v>48</v>
      </c>
      <c r="B22" s="54" t="s">
        <v>49</v>
      </c>
      <c r="C22" s="52" t="s">
        <v>50</v>
      </c>
      <c r="D22" s="35"/>
      <c r="E22" s="53">
        <f>(F22/113%)</f>
        <v>7079.6460176991159</v>
      </c>
      <c r="F22" s="34">
        <v>8000</v>
      </c>
      <c r="G22" s="35"/>
      <c r="H22" s="36" t="s">
        <v>31</v>
      </c>
      <c r="I22" s="36" t="s">
        <v>32</v>
      </c>
      <c r="J22" s="35"/>
    </row>
    <row r="23" spans="1:10" x14ac:dyDescent="0.2">
      <c r="A23" s="17" t="s">
        <v>51</v>
      </c>
      <c r="B23" s="54" t="s">
        <v>52</v>
      </c>
      <c r="C23" s="52" t="s">
        <v>53</v>
      </c>
      <c r="D23" s="35"/>
      <c r="E23" s="53">
        <f t="shared" ref="E23:E28" si="1">(F23/125%)</f>
        <v>800</v>
      </c>
      <c r="F23" s="34">
        <v>1000</v>
      </c>
      <c r="G23" s="35"/>
      <c r="H23" s="36" t="s">
        <v>31</v>
      </c>
      <c r="I23" s="36" t="s">
        <v>32</v>
      </c>
      <c r="J23" s="35"/>
    </row>
    <row r="24" spans="1:10" s="55" customFormat="1" x14ac:dyDescent="0.2">
      <c r="A24" s="17" t="s">
        <v>54</v>
      </c>
      <c r="B24" s="54" t="s">
        <v>55</v>
      </c>
      <c r="C24" s="52" t="s">
        <v>56</v>
      </c>
      <c r="D24" s="38"/>
      <c r="E24" s="53">
        <f t="shared" si="1"/>
        <v>32000</v>
      </c>
      <c r="F24" s="34">
        <v>40000</v>
      </c>
      <c r="G24" s="38"/>
      <c r="H24" s="36" t="s">
        <v>31</v>
      </c>
      <c r="I24" s="36" t="s">
        <v>57</v>
      </c>
      <c r="J24" s="38"/>
    </row>
    <row r="25" spans="1:10" s="55" customFormat="1" x14ac:dyDescent="0.2">
      <c r="A25" s="17" t="s">
        <v>58</v>
      </c>
      <c r="B25" s="54" t="s">
        <v>59</v>
      </c>
      <c r="C25" s="52" t="s">
        <v>60</v>
      </c>
      <c r="D25" s="38"/>
      <c r="E25" s="53">
        <f t="shared" si="1"/>
        <v>12000</v>
      </c>
      <c r="F25" s="34">
        <v>15000</v>
      </c>
      <c r="G25" s="38"/>
      <c r="H25" s="36" t="s">
        <v>31</v>
      </c>
      <c r="I25" s="36" t="s">
        <v>61</v>
      </c>
      <c r="J25" s="38"/>
    </row>
    <row r="26" spans="1:10" s="55" customFormat="1" x14ac:dyDescent="0.2">
      <c r="A26" s="17" t="s">
        <v>62</v>
      </c>
      <c r="B26" s="54" t="s">
        <v>63</v>
      </c>
      <c r="C26" s="52" t="s">
        <v>64</v>
      </c>
      <c r="D26" s="38"/>
      <c r="E26" s="53">
        <f t="shared" si="1"/>
        <v>28800</v>
      </c>
      <c r="F26" s="34">
        <v>36000</v>
      </c>
      <c r="G26" s="38"/>
      <c r="H26" s="36" t="s">
        <v>31</v>
      </c>
      <c r="I26" s="36" t="s">
        <v>65</v>
      </c>
      <c r="J26" s="38"/>
    </row>
    <row r="27" spans="1:10" s="55" customFormat="1" x14ac:dyDescent="0.2">
      <c r="A27" s="49"/>
      <c r="B27" s="49"/>
      <c r="C27" s="38"/>
      <c r="D27" s="38"/>
      <c r="E27" s="56"/>
      <c r="F27" s="56"/>
      <c r="G27" s="38"/>
      <c r="H27" s="39"/>
      <c r="I27" s="39"/>
      <c r="J27" s="38"/>
    </row>
    <row r="28" spans="1:10" s="55" customFormat="1" x14ac:dyDescent="0.2">
      <c r="A28" s="49" t="s">
        <v>66</v>
      </c>
      <c r="B28" s="49">
        <v>3222</v>
      </c>
      <c r="C28" s="57" t="s">
        <v>67</v>
      </c>
      <c r="D28" s="38"/>
      <c r="E28" s="56">
        <f t="shared" si="1"/>
        <v>469200</v>
      </c>
      <c r="F28" s="51">
        <f>SUM(F30:F41)</f>
        <v>586500</v>
      </c>
      <c r="G28" s="38"/>
      <c r="H28" s="39"/>
      <c r="I28" s="39"/>
      <c r="J28" s="38"/>
    </row>
    <row r="29" spans="1:10" hidden="1" x14ac:dyDescent="0.2">
      <c r="A29" s="17" t="s">
        <v>68</v>
      </c>
      <c r="B29" s="58">
        <v>32224</v>
      </c>
      <c r="C29" s="52" t="s">
        <v>69</v>
      </c>
      <c r="D29" s="35"/>
      <c r="E29" s="53">
        <f>SUM(E30:E41)</f>
        <v>477865.48672566371</v>
      </c>
      <c r="F29" s="53">
        <f>SUM(F30:F41)</f>
        <v>586500</v>
      </c>
      <c r="G29" s="35"/>
      <c r="H29" s="36" t="s">
        <v>31</v>
      </c>
      <c r="I29" s="36" t="s">
        <v>32</v>
      </c>
      <c r="J29" s="35"/>
    </row>
    <row r="30" spans="1:10" x14ac:dyDescent="0.2">
      <c r="A30" s="59" t="s">
        <v>68</v>
      </c>
      <c r="B30" s="58">
        <v>32224</v>
      </c>
      <c r="C30" s="35" t="s">
        <v>70</v>
      </c>
      <c r="D30" s="35"/>
      <c r="E30" s="53">
        <f>(F30/125%)</f>
        <v>43600</v>
      </c>
      <c r="F30" s="53">
        <v>54500</v>
      </c>
      <c r="G30" s="35"/>
      <c r="H30" s="36" t="s">
        <v>31</v>
      </c>
      <c r="I30" s="36" t="s">
        <v>32</v>
      </c>
      <c r="J30" s="35"/>
    </row>
    <row r="31" spans="1:10" x14ac:dyDescent="0.2">
      <c r="A31" s="59" t="s">
        <v>71</v>
      </c>
      <c r="B31" s="58">
        <v>32224</v>
      </c>
      <c r="C31" s="35" t="s">
        <v>72</v>
      </c>
      <c r="D31" s="35"/>
      <c r="E31" s="53">
        <f t="shared" ref="E31:E41" si="2">(F31/125%)</f>
        <v>48000</v>
      </c>
      <c r="F31" s="53">
        <v>60000</v>
      </c>
      <c r="G31" s="35"/>
      <c r="H31" s="36" t="s">
        <v>31</v>
      </c>
      <c r="I31" s="36" t="s">
        <v>32</v>
      </c>
      <c r="J31" s="35"/>
    </row>
    <row r="32" spans="1:10" x14ac:dyDescent="0.2">
      <c r="A32" s="59" t="s">
        <v>73</v>
      </c>
      <c r="B32" s="58">
        <v>32224</v>
      </c>
      <c r="C32" s="35" t="s">
        <v>74</v>
      </c>
      <c r="D32" s="35"/>
      <c r="E32" s="53">
        <f t="shared" si="2"/>
        <v>28000</v>
      </c>
      <c r="F32" s="53">
        <v>35000</v>
      </c>
      <c r="G32" s="35"/>
      <c r="H32" s="36" t="s">
        <v>31</v>
      </c>
      <c r="I32" s="36" t="s">
        <v>32</v>
      </c>
      <c r="J32" s="35"/>
    </row>
    <row r="33" spans="1:10" x14ac:dyDescent="0.2">
      <c r="A33" s="59" t="s">
        <v>75</v>
      </c>
      <c r="B33" s="58">
        <v>32224</v>
      </c>
      <c r="C33" s="35" t="s">
        <v>76</v>
      </c>
      <c r="D33" s="35"/>
      <c r="E33" s="53">
        <f t="shared" si="2"/>
        <v>31200</v>
      </c>
      <c r="F33" s="53">
        <v>39000</v>
      </c>
      <c r="G33" s="35"/>
      <c r="H33" s="36" t="s">
        <v>31</v>
      </c>
      <c r="I33" s="36" t="s">
        <v>32</v>
      </c>
      <c r="J33" s="35"/>
    </row>
    <row r="34" spans="1:10" x14ac:dyDescent="0.2">
      <c r="A34" s="59" t="s">
        <v>77</v>
      </c>
      <c r="B34" s="58">
        <v>32224</v>
      </c>
      <c r="C34" s="35" t="s">
        <v>78</v>
      </c>
      <c r="D34" s="35"/>
      <c r="E34" s="53">
        <f t="shared" si="2"/>
        <v>24000</v>
      </c>
      <c r="F34" s="53">
        <v>30000</v>
      </c>
      <c r="G34" s="35"/>
      <c r="H34" s="36" t="s">
        <v>31</v>
      </c>
      <c r="I34" s="36" t="s">
        <v>32</v>
      </c>
      <c r="J34" s="35"/>
    </row>
    <row r="35" spans="1:10" x14ac:dyDescent="0.2">
      <c r="A35" s="59" t="s">
        <v>79</v>
      </c>
      <c r="B35" s="58">
        <v>32224</v>
      </c>
      <c r="C35" s="35" t="s">
        <v>80</v>
      </c>
      <c r="D35" s="35"/>
      <c r="E35" s="53">
        <f t="shared" si="2"/>
        <v>30400</v>
      </c>
      <c r="F35" s="53">
        <v>38000</v>
      </c>
      <c r="G35" s="35"/>
      <c r="H35" s="36" t="s">
        <v>31</v>
      </c>
      <c r="I35" s="36" t="s">
        <v>32</v>
      </c>
      <c r="J35" s="35"/>
    </row>
    <row r="36" spans="1:10" x14ac:dyDescent="0.2">
      <c r="A36" s="59" t="s">
        <v>81</v>
      </c>
      <c r="B36" s="58">
        <v>32224</v>
      </c>
      <c r="C36" s="35" t="s">
        <v>82</v>
      </c>
      <c r="D36" s="35"/>
      <c r="E36" s="53">
        <f t="shared" si="2"/>
        <v>32000</v>
      </c>
      <c r="F36" s="53">
        <v>40000</v>
      </c>
      <c r="G36" s="35"/>
      <c r="H36" s="36" t="s">
        <v>31</v>
      </c>
      <c r="I36" s="36" t="s">
        <v>32</v>
      </c>
      <c r="J36" s="35"/>
    </row>
    <row r="37" spans="1:10" x14ac:dyDescent="0.2">
      <c r="A37" s="59" t="s">
        <v>83</v>
      </c>
      <c r="B37" s="58">
        <v>32224</v>
      </c>
      <c r="C37" s="35" t="s">
        <v>84</v>
      </c>
      <c r="D37" s="35"/>
      <c r="E37" s="53">
        <f>(F37/113%)</f>
        <v>53097.345132743365</v>
      </c>
      <c r="F37" s="53">
        <v>60000</v>
      </c>
      <c r="G37" s="35"/>
      <c r="H37" s="36" t="s">
        <v>31</v>
      </c>
      <c r="I37" s="36" t="s">
        <v>32</v>
      </c>
      <c r="J37" s="35"/>
    </row>
    <row r="38" spans="1:10" x14ac:dyDescent="0.2">
      <c r="A38" s="59" t="s">
        <v>85</v>
      </c>
      <c r="B38" s="58">
        <v>32224</v>
      </c>
      <c r="C38" s="35" t="s">
        <v>86</v>
      </c>
      <c r="D38" s="35"/>
      <c r="E38" s="53">
        <f>(F38/113%)</f>
        <v>37168.141592920358</v>
      </c>
      <c r="F38" s="53">
        <v>42000</v>
      </c>
      <c r="G38" s="35"/>
      <c r="H38" s="36" t="s">
        <v>31</v>
      </c>
      <c r="I38" s="36" t="s">
        <v>32</v>
      </c>
      <c r="J38" s="35"/>
    </row>
    <row r="39" spans="1:10" x14ac:dyDescent="0.2">
      <c r="A39" s="59" t="s">
        <v>87</v>
      </c>
      <c r="B39" s="58">
        <v>32224</v>
      </c>
      <c r="C39" s="35" t="s">
        <v>88</v>
      </c>
      <c r="D39" s="35"/>
      <c r="E39" s="53">
        <f t="shared" si="2"/>
        <v>78400</v>
      </c>
      <c r="F39" s="53">
        <v>98000</v>
      </c>
      <c r="G39" s="35"/>
      <c r="H39" s="36" t="s">
        <v>31</v>
      </c>
      <c r="I39" s="36" t="s">
        <v>32</v>
      </c>
      <c r="J39" s="35"/>
    </row>
    <row r="40" spans="1:10" x14ac:dyDescent="0.2">
      <c r="A40" s="59" t="s">
        <v>89</v>
      </c>
      <c r="B40" s="58">
        <v>32224</v>
      </c>
      <c r="C40" s="35" t="s">
        <v>90</v>
      </c>
      <c r="D40" s="35"/>
      <c r="E40" s="53">
        <f t="shared" si="2"/>
        <v>40000</v>
      </c>
      <c r="F40" s="53">
        <v>50000</v>
      </c>
      <c r="G40" s="35"/>
      <c r="H40" s="36" t="s">
        <v>31</v>
      </c>
      <c r="I40" s="36" t="s">
        <v>32</v>
      </c>
      <c r="J40" s="35"/>
    </row>
    <row r="41" spans="1:10" x14ac:dyDescent="0.2">
      <c r="A41" s="59" t="s">
        <v>91</v>
      </c>
      <c r="B41" s="58">
        <v>32224</v>
      </c>
      <c r="C41" s="35" t="s">
        <v>92</v>
      </c>
      <c r="D41" s="35"/>
      <c r="E41" s="53">
        <f t="shared" si="2"/>
        <v>32000</v>
      </c>
      <c r="F41" s="53">
        <v>40000</v>
      </c>
      <c r="G41" s="35"/>
      <c r="H41" s="36" t="s">
        <v>31</v>
      </c>
      <c r="I41" s="36" t="s">
        <v>32</v>
      </c>
      <c r="J41" s="35"/>
    </row>
    <row r="42" spans="1:10" x14ac:dyDescent="0.2">
      <c r="A42" s="58"/>
      <c r="B42" s="58"/>
      <c r="C42" s="35"/>
      <c r="D42" s="35"/>
      <c r="E42" s="60"/>
      <c r="F42" s="56"/>
      <c r="G42" s="35"/>
      <c r="H42" s="36"/>
      <c r="I42" s="36"/>
      <c r="J42" s="35"/>
    </row>
    <row r="43" spans="1:10" s="55" customFormat="1" x14ac:dyDescent="0.2">
      <c r="A43" s="49" t="s">
        <v>93</v>
      </c>
      <c r="B43" s="49">
        <v>3223</v>
      </c>
      <c r="C43" s="57" t="s">
        <v>94</v>
      </c>
      <c r="D43" s="38"/>
      <c r="E43" s="51">
        <f>SUM(E44:E48)</f>
        <v>535194.69026548672</v>
      </c>
      <c r="F43" s="51">
        <f>SUM(F44:F48)</f>
        <v>656250</v>
      </c>
      <c r="G43" s="38"/>
      <c r="H43" s="39"/>
      <c r="I43" s="39"/>
      <c r="J43" s="38"/>
    </row>
    <row r="44" spans="1:10" x14ac:dyDescent="0.2">
      <c r="A44" s="61" t="s">
        <v>95</v>
      </c>
      <c r="B44" s="58" t="s">
        <v>96</v>
      </c>
      <c r="C44" s="35" t="s">
        <v>97</v>
      </c>
      <c r="D44" s="35"/>
      <c r="E44" s="53">
        <f>(F44/113%)</f>
        <v>106194.69026548673</v>
      </c>
      <c r="F44" s="62">
        <v>120000</v>
      </c>
      <c r="G44" s="35"/>
      <c r="H44" s="36" t="s">
        <v>31</v>
      </c>
      <c r="I44" s="36" t="s">
        <v>32</v>
      </c>
      <c r="J44" s="35"/>
    </row>
    <row r="45" spans="1:10" x14ac:dyDescent="0.2">
      <c r="A45" s="61" t="s">
        <v>98</v>
      </c>
      <c r="B45" s="58" t="s">
        <v>99</v>
      </c>
      <c r="C45" s="35" t="s">
        <v>100</v>
      </c>
      <c r="D45" s="35"/>
      <c r="E45" s="53">
        <f t="shared" ref="E45:E47" si="3">(F45/125%)</f>
        <v>6400</v>
      </c>
      <c r="F45" s="62">
        <v>8000</v>
      </c>
      <c r="G45" s="35"/>
      <c r="H45" s="36" t="s">
        <v>31</v>
      </c>
      <c r="I45" s="36" t="s">
        <v>32</v>
      </c>
      <c r="J45" s="35"/>
    </row>
    <row r="46" spans="1:10" x14ac:dyDescent="0.2">
      <c r="A46" s="61" t="s">
        <v>101</v>
      </c>
      <c r="B46" s="58" t="s">
        <v>102</v>
      </c>
      <c r="C46" s="35" t="s">
        <v>103</v>
      </c>
      <c r="D46" s="35"/>
      <c r="E46" s="53">
        <f t="shared" si="3"/>
        <v>11200</v>
      </c>
      <c r="F46" s="62">
        <v>14000</v>
      </c>
      <c r="G46" s="35"/>
      <c r="H46" s="36" t="s">
        <v>31</v>
      </c>
      <c r="I46" s="36" t="s">
        <v>32</v>
      </c>
      <c r="J46" s="35"/>
    </row>
    <row r="47" spans="1:10" s="55" customFormat="1" ht="30.75" customHeight="1" x14ac:dyDescent="0.2">
      <c r="A47" s="63" t="s">
        <v>104</v>
      </c>
      <c r="B47" s="64" t="s">
        <v>105</v>
      </c>
      <c r="C47" s="65" t="s">
        <v>106</v>
      </c>
      <c r="D47" s="66"/>
      <c r="E47" s="67">
        <f t="shared" si="3"/>
        <v>160000</v>
      </c>
      <c r="F47" s="67">
        <v>200000</v>
      </c>
      <c r="G47" s="68" t="s">
        <v>107</v>
      </c>
      <c r="H47" s="68" t="s">
        <v>108</v>
      </c>
      <c r="I47" s="68"/>
      <c r="J47" s="66"/>
    </row>
    <row r="48" spans="1:10" ht="33.75" x14ac:dyDescent="0.2">
      <c r="A48" s="63" t="s">
        <v>109</v>
      </c>
      <c r="B48" s="64">
        <v>322391</v>
      </c>
      <c r="C48" s="65" t="s">
        <v>110</v>
      </c>
      <c r="D48" s="69"/>
      <c r="E48" s="70">
        <v>251400</v>
      </c>
      <c r="F48" s="67">
        <f>E48*125%</f>
        <v>314250</v>
      </c>
      <c r="G48" s="68" t="s">
        <v>107</v>
      </c>
      <c r="H48" s="68" t="s">
        <v>108</v>
      </c>
      <c r="I48" s="68"/>
      <c r="J48" s="69"/>
    </row>
    <row r="49" spans="1:10" s="55" customFormat="1" ht="22.5" x14ac:dyDescent="0.2">
      <c r="A49" s="49" t="s">
        <v>111</v>
      </c>
      <c r="B49" s="49">
        <v>3224</v>
      </c>
      <c r="C49" s="39" t="s">
        <v>112</v>
      </c>
      <c r="D49" s="38"/>
      <c r="E49" s="51">
        <f>SUM(E50:E53)</f>
        <v>56368</v>
      </c>
      <c r="F49" s="51">
        <f>SUM(F50:F53)</f>
        <v>70460</v>
      </c>
      <c r="G49" s="38"/>
      <c r="H49" s="39"/>
      <c r="I49" s="39"/>
      <c r="J49" s="38"/>
    </row>
    <row r="50" spans="1:10" ht="24" x14ac:dyDescent="0.2">
      <c r="A50" s="17" t="s">
        <v>113</v>
      </c>
      <c r="B50" s="58" t="s">
        <v>114</v>
      </c>
      <c r="C50" s="71" t="s">
        <v>115</v>
      </c>
      <c r="D50" s="35"/>
      <c r="E50" s="53">
        <f t="shared" ref="E50:E56" si="4">(F50/125%)</f>
        <v>17168</v>
      </c>
      <c r="F50" s="62">
        <v>21460</v>
      </c>
      <c r="G50" s="35"/>
      <c r="H50" s="36" t="s">
        <v>31</v>
      </c>
      <c r="I50" s="36" t="s">
        <v>32</v>
      </c>
      <c r="J50" s="35"/>
    </row>
    <row r="51" spans="1:10" ht="24" x14ac:dyDescent="0.2">
      <c r="A51" s="17" t="s">
        <v>116</v>
      </c>
      <c r="B51" s="58" t="s">
        <v>117</v>
      </c>
      <c r="C51" s="71" t="s">
        <v>118</v>
      </c>
      <c r="D51" s="35"/>
      <c r="E51" s="53">
        <f t="shared" si="4"/>
        <v>14400</v>
      </c>
      <c r="F51" s="62">
        <v>18000</v>
      </c>
      <c r="G51" s="35"/>
      <c r="H51" s="36" t="s">
        <v>31</v>
      </c>
      <c r="I51" s="36" t="s">
        <v>32</v>
      </c>
      <c r="J51" s="35"/>
    </row>
    <row r="52" spans="1:10" ht="24" x14ac:dyDescent="0.2">
      <c r="A52" s="17" t="s">
        <v>119</v>
      </c>
      <c r="B52" s="58" t="s">
        <v>120</v>
      </c>
      <c r="C52" s="71" t="s">
        <v>121</v>
      </c>
      <c r="D52" s="35"/>
      <c r="E52" s="53">
        <f t="shared" si="4"/>
        <v>5600</v>
      </c>
      <c r="F52" s="62">
        <v>7000</v>
      </c>
      <c r="G52" s="35"/>
      <c r="H52" s="36" t="s">
        <v>31</v>
      </c>
      <c r="I52" s="36" t="s">
        <v>32</v>
      </c>
      <c r="J52" s="35"/>
    </row>
    <row r="53" spans="1:10" x14ac:dyDescent="0.2">
      <c r="A53" s="17" t="s">
        <v>122</v>
      </c>
      <c r="B53" s="58" t="s">
        <v>123</v>
      </c>
      <c r="C53" s="71" t="s">
        <v>124</v>
      </c>
      <c r="D53" s="35"/>
      <c r="E53" s="53">
        <f t="shared" si="4"/>
        <v>19200</v>
      </c>
      <c r="F53" s="62">
        <v>24000</v>
      </c>
      <c r="G53" s="35"/>
      <c r="H53" s="36" t="s">
        <v>31</v>
      </c>
      <c r="I53" s="36" t="s">
        <v>57</v>
      </c>
      <c r="J53" s="35"/>
    </row>
    <row r="54" spans="1:10" x14ac:dyDescent="0.2">
      <c r="A54" s="31"/>
      <c r="B54" s="58"/>
      <c r="C54" s="71"/>
      <c r="D54" s="35"/>
      <c r="E54" s="53"/>
      <c r="F54" s="62"/>
      <c r="G54" s="35"/>
      <c r="H54" s="36"/>
      <c r="I54" s="36"/>
      <c r="J54" s="35"/>
    </row>
    <row r="55" spans="1:10" s="55" customFormat="1" x14ac:dyDescent="0.2">
      <c r="A55" s="49" t="s">
        <v>125</v>
      </c>
      <c r="B55" s="49">
        <v>3225</v>
      </c>
      <c r="C55" s="50" t="s">
        <v>126</v>
      </c>
      <c r="D55" s="38"/>
      <c r="E55" s="56">
        <f t="shared" si="4"/>
        <v>20800</v>
      </c>
      <c r="F55" s="56">
        <v>26000</v>
      </c>
      <c r="G55" s="38"/>
      <c r="H55" s="36" t="s">
        <v>31</v>
      </c>
      <c r="I55" s="36" t="s">
        <v>32</v>
      </c>
      <c r="J55" s="38"/>
    </row>
    <row r="56" spans="1:10" x14ac:dyDescent="0.2">
      <c r="A56" s="49" t="s">
        <v>127</v>
      </c>
      <c r="B56" s="49">
        <v>3227</v>
      </c>
      <c r="C56" s="57" t="s">
        <v>128</v>
      </c>
      <c r="D56" s="35"/>
      <c r="E56" s="56">
        <f t="shared" si="4"/>
        <v>4960</v>
      </c>
      <c r="F56" s="56">
        <v>6200</v>
      </c>
      <c r="G56" s="35"/>
      <c r="H56" s="36" t="s">
        <v>31</v>
      </c>
      <c r="I56" s="36" t="s">
        <v>32</v>
      </c>
      <c r="J56" s="35"/>
    </row>
    <row r="57" spans="1:10" x14ac:dyDescent="0.2">
      <c r="A57" s="49"/>
      <c r="B57" s="49"/>
      <c r="C57" s="38"/>
      <c r="D57" s="35"/>
      <c r="E57" s="62"/>
      <c r="F57" s="62"/>
      <c r="G57" s="35"/>
      <c r="H57" s="36"/>
      <c r="I57" s="36"/>
      <c r="J57" s="35"/>
    </row>
    <row r="58" spans="1:10" s="55" customFormat="1" ht="17.25" customHeight="1" x14ac:dyDescent="0.25">
      <c r="A58" s="24">
        <v>3</v>
      </c>
      <c r="B58" s="25">
        <v>323</v>
      </c>
      <c r="C58" s="45" t="s">
        <v>129</v>
      </c>
      <c r="D58" s="45"/>
      <c r="E58" s="72">
        <f>E59+E65+E71+E72+E79+E81+E82+E83+E84</f>
        <v>822714.90265486727</v>
      </c>
      <c r="F58" s="29">
        <f>F59+F65+F71+F72+F79+F81+F82+F83+F84</f>
        <v>1020340</v>
      </c>
      <c r="G58" s="45"/>
      <c r="H58" s="46"/>
      <c r="I58" s="46"/>
      <c r="J58" s="45"/>
    </row>
    <row r="59" spans="1:10" s="55" customFormat="1" x14ac:dyDescent="0.2">
      <c r="A59" s="49" t="s">
        <v>130</v>
      </c>
      <c r="B59" s="49">
        <v>3231</v>
      </c>
      <c r="C59" s="57" t="s">
        <v>131</v>
      </c>
      <c r="D59" s="38"/>
      <c r="E59" s="51">
        <f>SUM(E60:E64)</f>
        <v>495600</v>
      </c>
      <c r="F59" s="51">
        <f>SUM(F60:F64)</f>
        <v>619500</v>
      </c>
      <c r="G59" s="38"/>
      <c r="H59" s="36"/>
      <c r="I59" s="36"/>
      <c r="J59" s="38"/>
    </row>
    <row r="60" spans="1:10" s="55" customFormat="1" x14ac:dyDescent="0.2">
      <c r="A60" s="73" t="s">
        <v>132</v>
      </c>
      <c r="B60" s="31" t="s">
        <v>133</v>
      </c>
      <c r="C60" s="52" t="s">
        <v>134</v>
      </c>
      <c r="D60" s="38"/>
      <c r="E60" s="74">
        <f t="shared" ref="E60:E77" si="5">(F60/125%)</f>
        <v>52000</v>
      </c>
      <c r="F60" s="62">
        <v>65000</v>
      </c>
      <c r="G60" s="38"/>
      <c r="H60" s="36" t="s">
        <v>31</v>
      </c>
      <c r="I60" s="36" t="s">
        <v>32</v>
      </c>
      <c r="J60" s="38"/>
    </row>
    <row r="61" spans="1:10" s="55" customFormat="1" x14ac:dyDescent="0.2">
      <c r="A61" s="73" t="s">
        <v>135</v>
      </c>
      <c r="B61" s="31" t="s">
        <v>136</v>
      </c>
      <c r="C61" s="52" t="s">
        <v>137</v>
      </c>
      <c r="D61" s="38"/>
      <c r="E61" s="74">
        <f t="shared" si="5"/>
        <v>3200</v>
      </c>
      <c r="F61" s="62">
        <v>4000</v>
      </c>
      <c r="G61" s="38"/>
      <c r="H61" s="36" t="s">
        <v>31</v>
      </c>
      <c r="I61" s="36" t="s">
        <v>32</v>
      </c>
      <c r="J61" s="38"/>
    </row>
    <row r="62" spans="1:10" s="55" customFormat="1" x14ac:dyDescent="0.2">
      <c r="A62" s="73" t="s">
        <v>138</v>
      </c>
      <c r="B62" s="31" t="s">
        <v>139</v>
      </c>
      <c r="C62" s="52" t="s">
        <v>140</v>
      </c>
      <c r="D62" s="38"/>
      <c r="E62" s="74">
        <f t="shared" si="5"/>
        <v>3200</v>
      </c>
      <c r="F62" s="62">
        <v>4000</v>
      </c>
      <c r="G62" s="38"/>
      <c r="H62" s="36" t="s">
        <v>31</v>
      </c>
      <c r="I62" s="36" t="s">
        <v>32</v>
      </c>
      <c r="J62" s="38"/>
    </row>
    <row r="63" spans="1:10" s="55" customFormat="1" x14ac:dyDescent="0.2">
      <c r="A63" s="73" t="s">
        <v>141</v>
      </c>
      <c r="B63" s="31" t="s">
        <v>142</v>
      </c>
      <c r="C63" s="52" t="s">
        <v>143</v>
      </c>
      <c r="D63" s="38"/>
      <c r="E63" s="74">
        <f t="shared" si="5"/>
        <v>12000</v>
      </c>
      <c r="F63" s="62">
        <v>15000</v>
      </c>
      <c r="G63" s="38"/>
      <c r="H63" s="36" t="s">
        <v>31</v>
      </c>
      <c r="I63" s="36" t="s">
        <v>32</v>
      </c>
      <c r="J63" s="38"/>
    </row>
    <row r="64" spans="1:10" s="55" customFormat="1" ht="22.5" x14ac:dyDescent="0.2">
      <c r="A64" s="75"/>
      <c r="B64" s="64">
        <v>323191</v>
      </c>
      <c r="C64" s="65" t="s">
        <v>144</v>
      </c>
      <c r="D64" s="66"/>
      <c r="E64" s="76">
        <f>F64/125%</f>
        <v>425200</v>
      </c>
      <c r="F64" s="77">
        <v>531500</v>
      </c>
      <c r="G64" s="68" t="s">
        <v>107</v>
      </c>
      <c r="H64" s="68" t="s">
        <v>145</v>
      </c>
      <c r="I64" s="78"/>
      <c r="J64" s="66"/>
    </row>
    <row r="65" spans="1:10" s="55" customFormat="1" x14ac:dyDescent="0.2">
      <c r="A65" s="79" t="s">
        <v>146</v>
      </c>
      <c r="B65" s="79">
        <v>3232</v>
      </c>
      <c r="C65" s="80" t="s">
        <v>147</v>
      </c>
      <c r="D65" s="81"/>
      <c r="E65" s="82">
        <f>SUM(E66:E70)</f>
        <v>133600</v>
      </c>
      <c r="F65" s="82">
        <f>SUM(F66:F69)</f>
        <v>167000</v>
      </c>
      <c r="G65" s="83"/>
      <c r="H65" s="84" t="s">
        <v>31</v>
      </c>
      <c r="I65" s="84" t="s">
        <v>32</v>
      </c>
      <c r="J65" s="81"/>
    </row>
    <row r="66" spans="1:10" s="55" customFormat="1" ht="24" x14ac:dyDescent="0.2">
      <c r="A66" s="85" t="s">
        <v>148</v>
      </c>
      <c r="B66" s="86" t="s">
        <v>149</v>
      </c>
      <c r="C66" s="87" t="s">
        <v>150</v>
      </c>
      <c r="D66" s="81"/>
      <c r="E66" s="88">
        <f t="shared" ref="E66" si="6">(F66/125%)</f>
        <v>48000</v>
      </c>
      <c r="F66" s="89">
        <v>60000</v>
      </c>
      <c r="G66" s="83"/>
      <c r="H66" s="84" t="s">
        <v>31</v>
      </c>
      <c r="I66" s="84" t="s">
        <v>32</v>
      </c>
      <c r="J66" s="81"/>
    </row>
    <row r="67" spans="1:10" s="55" customFormat="1" ht="24" x14ac:dyDescent="0.2">
      <c r="A67" s="85" t="s">
        <v>151</v>
      </c>
      <c r="B67" s="86" t="s">
        <v>152</v>
      </c>
      <c r="C67" s="87" t="s">
        <v>153</v>
      </c>
      <c r="D67" s="81"/>
      <c r="E67" s="88">
        <f t="shared" si="5"/>
        <v>40000</v>
      </c>
      <c r="F67" s="89">
        <v>50000</v>
      </c>
      <c r="G67" s="83"/>
      <c r="H67" s="84" t="s">
        <v>31</v>
      </c>
      <c r="I67" s="84" t="s">
        <v>32</v>
      </c>
      <c r="J67" s="81"/>
    </row>
    <row r="68" spans="1:10" s="55" customFormat="1" ht="24" x14ac:dyDescent="0.2">
      <c r="A68" s="85" t="s">
        <v>154</v>
      </c>
      <c r="B68" s="86" t="s">
        <v>155</v>
      </c>
      <c r="C68" s="87" t="s">
        <v>156</v>
      </c>
      <c r="D68" s="81"/>
      <c r="E68" s="88">
        <f t="shared" si="5"/>
        <v>8000</v>
      </c>
      <c r="F68" s="89">
        <v>10000</v>
      </c>
      <c r="G68" s="83"/>
      <c r="H68" s="84" t="s">
        <v>31</v>
      </c>
      <c r="I68" s="84" t="s">
        <v>32</v>
      </c>
      <c r="J68" s="81"/>
    </row>
    <row r="69" spans="1:10" s="55" customFormat="1" x14ac:dyDescent="0.2">
      <c r="A69" s="85" t="s">
        <v>157</v>
      </c>
      <c r="B69" s="86" t="s">
        <v>158</v>
      </c>
      <c r="C69" s="87" t="s">
        <v>159</v>
      </c>
      <c r="D69" s="81"/>
      <c r="E69" s="88">
        <f t="shared" si="5"/>
        <v>37600</v>
      </c>
      <c r="F69" s="89">
        <v>47000</v>
      </c>
      <c r="G69" s="83"/>
      <c r="H69" s="84" t="s">
        <v>31</v>
      </c>
      <c r="I69" s="84" t="s">
        <v>32</v>
      </c>
      <c r="J69" s="81"/>
    </row>
    <row r="70" spans="1:10" s="55" customFormat="1" x14ac:dyDescent="0.2">
      <c r="A70" s="85"/>
      <c r="B70" s="86"/>
      <c r="C70" s="87"/>
      <c r="D70" s="81"/>
      <c r="E70" s="88"/>
      <c r="F70" s="89"/>
      <c r="G70" s="83"/>
      <c r="H70" s="84"/>
      <c r="I70" s="90"/>
      <c r="J70" s="81"/>
    </row>
    <row r="71" spans="1:10" s="55" customFormat="1" x14ac:dyDescent="0.2">
      <c r="A71" s="79" t="s">
        <v>160</v>
      </c>
      <c r="B71" s="91" t="s">
        <v>161</v>
      </c>
      <c r="C71" s="80" t="s">
        <v>162</v>
      </c>
      <c r="D71" s="81"/>
      <c r="E71" s="82">
        <f>F71</f>
        <v>2480</v>
      </c>
      <c r="F71" s="92">
        <v>2480</v>
      </c>
      <c r="G71" s="81"/>
      <c r="H71" s="90"/>
      <c r="I71" s="90"/>
      <c r="J71" s="81"/>
    </row>
    <row r="72" spans="1:10" s="55" customFormat="1" x14ac:dyDescent="0.2">
      <c r="A72" s="49" t="s">
        <v>163</v>
      </c>
      <c r="B72" s="49">
        <v>3234</v>
      </c>
      <c r="C72" s="57" t="s">
        <v>164</v>
      </c>
      <c r="D72" s="38"/>
      <c r="E72" s="56">
        <f>SUM(E73:E77)</f>
        <v>98746.90265486727</v>
      </c>
      <c r="F72" s="92">
        <f>SUM(F73:F77)</f>
        <v>116000</v>
      </c>
      <c r="G72" s="38"/>
      <c r="H72" s="36" t="s">
        <v>31</v>
      </c>
      <c r="I72" s="39" t="s">
        <v>32</v>
      </c>
      <c r="J72" s="38"/>
    </row>
    <row r="73" spans="1:10" s="55" customFormat="1" x14ac:dyDescent="0.2">
      <c r="A73" s="17" t="s">
        <v>165</v>
      </c>
      <c r="B73" s="31" t="s">
        <v>166</v>
      </c>
      <c r="C73" s="52" t="s">
        <v>167</v>
      </c>
      <c r="D73" s="38"/>
      <c r="E73" s="53">
        <f>(F73/113%)</f>
        <v>61946.902654867263</v>
      </c>
      <c r="F73" s="62">
        <v>70000</v>
      </c>
      <c r="G73" s="38"/>
      <c r="H73" s="36" t="s">
        <v>31</v>
      </c>
      <c r="I73" s="36" t="s">
        <v>32</v>
      </c>
      <c r="J73" s="38"/>
    </row>
    <row r="74" spans="1:10" s="55" customFormat="1" x14ac:dyDescent="0.2">
      <c r="A74" s="17" t="s">
        <v>168</v>
      </c>
      <c r="B74" s="31" t="s">
        <v>169</v>
      </c>
      <c r="C74" s="52" t="s">
        <v>170</v>
      </c>
      <c r="D74" s="38"/>
      <c r="E74" s="53">
        <f t="shared" si="5"/>
        <v>11400</v>
      </c>
      <c r="F74" s="62">
        <v>14250</v>
      </c>
      <c r="G74" s="38"/>
      <c r="H74" s="36" t="s">
        <v>31</v>
      </c>
      <c r="I74" s="36" t="s">
        <v>32</v>
      </c>
      <c r="J74" s="38"/>
    </row>
    <row r="75" spans="1:10" x14ac:dyDescent="0.2">
      <c r="A75" s="17" t="s">
        <v>171</v>
      </c>
      <c r="B75" s="31" t="s">
        <v>172</v>
      </c>
      <c r="C75" s="35" t="s">
        <v>173</v>
      </c>
      <c r="D75" s="35"/>
      <c r="E75" s="53">
        <f t="shared" si="5"/>
        <v>1000</v>
      </c>
      <c r="F75" s="62">
        <v>1250</v>
      </c>
      <c r="G75" s="35"/>
      <c r="H75" s="36" t="s">
        <v>31</v>
      </c>
      <c r="I75" s="36" t="s">
        <v>32</v>
      </c>
      <c r="J75" s="35"/>
    </row>
    <row r="76" spans="1:10" x14ac:dyDescent="0.2">
      <c r="A76" s="17" t="s">
        <v>174</v>
      </c>
      <c r="B76" s="31" t="s">
        <v>175</v>
      </c>
      <c r="C76" s="35" t="s">
        <v>176</v>
      </c>
      <c r="D76" s="35"/>
      <c r="E76" s="53">
        <f t="shared" si="5"/>
        <v>6000</v>
      </c>
      <c r="F76" s="62">
        <v>7500</v>
      </c>
      <c r="G76" s="35"/>
      <c r="H76" s="36" t="s">
        <v>31</v>
      </c>
      <c r="I76" s="36" t="s">
        <v>32</v>
      </c>
      <c r="J76" s="35"/>
    </row>
    <row r="77" spans="1:10" x14ac:dyDescent="0.2">
      <c r="A77" s="17" t="s">
        <v>177</v>
      </c>
      <c r="B77" s="31" t="s">
        <v>178</v>
      </c>
      <c r="C77" s="35" t="s">
        <v>179</v>
      </c>
      <c r="D77" s="35"/>
      <c r="E77" s="53">
        <f t="shared" si="5"/>
        <v>18400</v>
      </c>
      <c r="F77" s="62">
        <v>23000</v>
      </c>
      <c r="G77" s="35"/>
      <c r="H77" s="36" t="s">
        <v>31</v>
      </c>
      <c r="I77" s="36" t="s">
        <v>32</v>
      </c>
      <c r="J77" s="35"/>
    </row>
    <row r="78" spans="1:10" x14ac:dyDescent="0.2">
      <c r="A78" s="31"/>
      <c r="B78" s="31"/>
      <c r="C78" s="35"/>
      <c r="D78" s="35"/>
      <c r="E78" s="53"/>
      <c r="F78" s="62"/>
      <c r="G78" s="35"/>
      <c r="H78" s="36"/>
      <c r="I78" s="36"/>
      <c r="J78" s="35"/>
    </row>
    <row r="79" spans="1:10" x14ac:dyDescent="0.2">
      <c r="A79" s="49" t="s">
        <v>180</v>
      </c>
      <c r="B79" s="49">
        <v>3235</v>
      </c>
      <c r="C79" s="57" t="s">
        <v>181</v>
      </c>
      <c r="D79" s="35"/>
      <c r="E79" s="56">
        <f>E80</f>
        <v>27600</v>
      </c>
      <c r="F79" s="56">
        <f>F80</f>
        <v>34500</v>
      </c>
      <c r="G79" s="35"/>
      <c r="H79" s="36"/>
      <c r="I79" s="36"/>
      <c r="J79" s="35"/>
    </row>
    <row r="80" spans="1:10" x14ac:dyDescent="0.2">
      <c r="A80" s="17" t="s">
        <v>182</v>
      </c>
      <c r="B80" s="31">
        <v>32359</v>
      </c>
      <c r="C80" s="52" t="s">
        <v>183</v>
      </c>
      <c r="D80" s="35"/>
      <c r="E80" s="53">
        <f t="shared" ref="E80:E84" si="7">(F80/125%)</f>
        <v>27600</v>
      </c>
      <c r="F80" s="62">
        <v>34500</v>
      </c>
      <c r="G80" s="35"/>
      <c r="H80" s="36" t="s">
        <v>31</v>
      </c>
      <c r="I80" s="36" t="s">
        <v>32</v>
      </c>
      <c r="J80" s="35"/>
    </row>
    <row r="81" spans="1:11" ht="22.5" customHeight="1" x14ac:dyDescent="0.25">
      <c r="A81" s="49" t="s">
        <v>184</v>
      </c>
      <c r="B81" s="93" t="s">
        <v>185</v>
      </c>
      <c r="C81" s="94" t="s">
        <v>186</v>
      </c>
      <c r="D81" s="95"/>
      <c r="E81" s="56">
        <f t="shared" si="7"/>
        <v>8400</v>
      </c>
      <c r="F81" s="56">
        <v>10500</v>
      </c>
      <c r="G81" s="35"/>
      <c r="H81" s="36" t="s">
        <v>31</v>
      </c>
      <c r="I81" s="36" t="s">
        <v>32</v>
      </c>
      <c r="J81" s="35"/>
    </row>
    <row r="82" spans="1:11" ht="15" x14ac:dyDescent="0.25">
      <c r="A82" s="49" t="s">
        <v>187</v>
      </c>
      <c r="B82" s="93" t="s">
        <v>188</v>
      </c>
      <c r="C82" s="94" t="s">
        <v>189</v>
      </c>
      <c r="D82" s="95"/>
      <c r="E82" s="56">
        <f t="shared" si="7"/>
        <v>11200</v>
      </c>
      <c r="F82" s="56">
        <v>14000</v>
      </c>
      <c r="G82" s="35"/>
      <c r="H82" s="36" t="s">
        <v>31</v>
      </c>
      <c r="I82" s="36" t="s">
        <v>57</v>
      </c>
      <c r="J82" s="35"/>
    </row>
    <row r="83" spans="1:11" ht="15" x14ac:dyDescent="0.25">
      <c r="A83" s="49" t="s">
        <v>190</v>
      </c>
      <c r="B83" s="93" t="s">
        <v>191</v>
      </c>
      <c r="C83" s="94" t="s">
        <v>192</v>
      </c>
      <c r="D83" s="95"/>
      <c r="E83" s="56">
        <f t="shared" si="7"/>
        <v>34400</v>
      </c>
      <c r="F83" s="56">
        <v>43000</v>
      </c>
      <c r="G83" s="35"/>
      <c r="H83" s="36" t="s">
        <v>31</v>
      </c>
      <c r="I83" s="36" t="s">
        <v>32</v>
      </c>
      <c r="J83" s="35"/>
    </row>
    <row r="84" spans="1:11" ht="15" x14ac:dyDescent="0.25">
      <c r="A84" s="49" t="s">
        <v>193</v>
      </c>
      <c r="B84" s="93" t="s">
        <v>194</v>
      </c>
      <c r="C84" s="94" t="s">
        <v>195</v>
      </c>
      <c r="D84" s="95"/>
      <c r="E84" s="56">
        <f t="shared" si="7"/>
        <v>10688</v>
      </c>
      <c r="F84" s="56">
        <v>13360</v>
      </c>
      <c r="G84" s="35"/>
      <c r="H84" s="36" t="s">
        <v>31</v>
      </c>
      <c r="I84" s="36" t="s">
        <v>32</v>
      </c>
      <c r="J84" s="38"/>
    </row>
    <row r="85" spans="1:11" ht="15" x14ac:dyDescent="0.25">
      <c r="A85" s="49"/>
      <c r="B85" s="93"/>
      <c r="C85" s="94"/>
      <c r="D85" s="95"/>
      <c r="E85" s="62"/>
      <c r="F85" s="62"/>
      <c r="G85" s="35"/>
      <c r="H85" s="36"/>
      <c r="I85" s="36"/>
      <c r="J85" s="38"/>
    </row>
    <row r="86" spans="1:11" s="101" customFormat="1" ht="21" customHeight="1" x14ac:dyDescent="0.2">
      <c r="A86" s="25" t="s">
        <v>196</v>
      </c>
      <c r="B86" s="96">
        <v>329</v>
      </c>
      <c r="C86" s="26" t="s">
        <v>197</v>
      </c>
      <c r="D86" s="97"/>
      <c r="E86" s="28">
        <f>SUM(E87:E90)</f>
        <v>40160</v>
      </c>
      <c r="F86" s="98">
        <f>SUM(F87:F90)</f>
        <v>50200</v>
      </c>
      <c r="G86" s="99"/>
      <c r="H86" s="100"/>
      <c r="I86" s="100"/>
      <c r="J86" s="45"/>
    </row>
    <row r="87" spans="1:11" ht="15" x14ac:dyDescent="0.25">
      <c r="A87" s="17" t="s">
        <v>198</v>
      </c>
      <c r="B87" s="32" t="s">
        <v>199</v>
      </c>
      <c r="C87" s="33" t="s">
        <v>200</v>
      </c>
      <c r="D87" s="95"/>
      <c r="E87" s="62">
        <f t="shared" ref="E87:E90" si="8">(F87/125%)</f>
        <v>6400</v>
      </c>
      <c r="F87" s="62">
        <v>8000</v>
      </c>
      <c r="G87" s="35"/>
      <c r="H87" s="36" t="s">
        <v>31</v>
      </c>
      <c r="I87" s="36" t="s">
        <v>32</v>
      </c>
      <c r="J87" s="38"/>
    </row>
    <row r="88" spans="1:11" ht="15" x14ac:dyDescent="0.25">
      <c r="A88" s="17" t="s">
        <v>201</v>
      </c>
      <c r="B88" s="32" t="s">
        <v>202</v>
      </c>
      <c r="C88" s="33" t="s">
        <v>203</v>
      </c>
      <c r="D88" s="95"/>
      <c r="E88" s="62">
        <f t="shared" si="8"/>
        <v>20400</v>
      </c>
      <c r="F88" s="62">
        <v>25500</v>
      </c>
      <c r="G88" s="35"/>
      <c r="H88" s="36" t="s">
        <v>31</v>
      </c>
      <c r="I88" s="36" t="s">
        <v>32</v>
      </c>
      <c r="J88" s="38"/>
    </row>
    <row r="89" spans="1:11" ht="15" x14ac:dyDescent="0.25">
      <c r="A89" s="17" t="s">
        <v>204</v>
      </c>
      <c r="B89" s="37">
        <v>3295</v>
      </c>
      <c r="C89" s="102" t="s">
        <v>205</v>
      </c>
      <c r="D89" s="95"/>
      <c r="E89" s="62">
        <f t="shared" si="8"/>
        <v>3760</v>
      </c>
      <c r="F89" s="62">
        <v>4700</v>
      </c>
      <c r="G89" s="35"/>
      <c r="H89" s="36" t="s">
        <v>31</v>
      </c>
      <c r="I89" s="36" t="s">
        <v>32</v>
      </c>
      <c r="J89" s="38"/>
    </row>
    <row r="90" spans="1:11" ht="15" x14ac:dyDescent="0.25">
      <c r="A90" s="17" t="s">
        <v>206</v>
      </c>
      <c r="B90" s="32" t="s">
        <v>207</v>
      </c>
      <c r="C90" s="33" t="s">
        <v>208</v>
      </c>
      <c r="D90" s="95"/>
      <c r="E90" s="62">
        <f t="shared" si="8"/>
        <v>9600</v>
      </c>
      <c r="F90" s="62">
        <v>12000</v>
      </c>
      <c r="G90" s="35"/>
      <c r="H90" s="36" t="s">
        <v>31</v>
      </c>
      <c r="I90" s="36" t="s">
        <v>32</v>
      </c>
      <c r="J90" s="38"/>
    </row>
    <row r="91" spans="1:11" ht="15" x14ac:dyDescent="0.25">
      <c r="A91" s="17"/>
      <c r="B91" s="32"/>
      <c r="C91" s="33"/>
      <c r="D91" s="95"/>
      <c r="E91" s="62"/>
      <c r="F91" s="62"/>
      <c r="G91" s="35"/>
      <c r="H91" s="36"/>
      <c r="I91" s="36"/>
      <c r="J91" s="38"/>
    </row>
    <row r="92" spans="1:11" ht="15" x14ac:dyDescent="0.25">
      <c r="A92" s="103">
        <v>4</v>
      </c>
      <c r="B92" s="104">
        <v>34</v>
      </c>
      <c r="C92" s="105" t="s">
        <v>209</v>
      </c>
      <c r="D92" s="106"/>
      <c r="E92" s="107">
        <f>E93</f>
        <v>12200</v>
      </c>
      <c r="F92" s="107">
        <f>F93</f>
        <v>12200</v>
      </c>
      <c r="G92" s="108"/>
      <c r="H92" s="109"/>
      <c r="I92" s="109"/>
      <c r="J92" s="110"/>
      <c r="K92" s="55"/>
    </row>
    <row r="93" spans="1:11" ht="15" x14ac:dyDescent="0.25">
      <c r="A93" s="25" t="s">
        <v>210</v>
      </c>
      <c r="B93" s="40" t="s">
        <v>211</v>
      </c>
      <c r="C93" s="41" t="s">
        <v>212</v>
      </c>
      <c r="D93" s="111"/>
      <c r="E93" s="28">
        <f>SUM(E94:E95)</f>
        <v>12200</v>
      </c>
      <c r="F93" s="28">
        <f>SUM(F94:F95)</f>
        <v>12200</v>
      </c>
      <c r="G93" s="112"/>
      <c r="H93" s="100"/>
      <c r="I93" s="100"/>
      <c r="J93" s="45"/>
    </row>
    <row r="94" spans="1:11" ht="15" x14ac:dyDescent="0.25">
      <c r="A94" s="17" t="s">
        <v>213</v>
      </c>
      <c r="B94" s="32" t="s">
        <v>214</v>
      </c>
      <c r="C94" s="33" t="s">
        <v>215</v>
      </c>
      <c r="D94" s="95"/>
      <c r="E94" s="62">
        <v>11500</v>
      </c>
      <c r="F94" s="62">
        <v>11500</v>
      </c>
      <c r="G94" s="35"/>
      <c r="H94" s="36" t="s">
        <v>31</v>
      </c>
      <c r="I94" s="36" t="s">
        <v>32</v>
      </c>
      <c r="J94" s="38"/>
    </row>
    <row r="95" spans="1:11" ht="15" x14ac:dyDescent="0.25">
      <c r="A95" s="17" t="s">
        <v>216</v>
      </c>
      <c r="B95" s="32">
        <v>3434</v>
      </c>
      <c r="C95" s="33" t="s">
        <v>217</v>
      </c>
      <c r="D95" s="95"/>
      <c r="E95" s="62">
        <f>F95</f>
        <v>700</v>
      </c>
      <c r="F95" s="62">
        <v>700</v>
      </c>
      <c r="G95" s="35"/>
      <c r="H95" s="36" t="s">
        <v>31</v>
      </c>
      <c r="I95" s="36" t="s">
        <v>32</v>
      </c>
      <c r="J95" s="38"/>
    </row>
    <row r="96" spans="1:11" s="118" customFormat="1" ht="25.5" x14ac:dyDescent="0.2">
      <c r="A96" s="113">
        <v>5</v>
      </c>
      <c r="B96" s="19">
        <v>42</v>
      </c>
      <c r="C96" s="114" t="s">
        <v>218</v>
      </c>
      <c r="D96" s="115"/>
      <c r="E96" s="116">
        <f>F96/125%</f>
        <v>1227456</v>
      </c>
      <c r="F96" s="116">
        <f>F97+F101</f>
        <v>1534320</v>
      </c>
      <c r="G96" s="115"/>
      <c r="H96" s="117"/>
      <c r="I96" s="117"/>
      <c r="J96" s="117"/>
    </row>
    <row r="97" spans="1:10" x14ac:dyDescent="0.2">
      <c r="A97" s="119" t="s">
        <v>219</v>
      </c>
      <c r="B97" s="49">
        <v>422</v>
      </c>
      <c r="C97" s="38" t="s">
        <v>220</v>
      </c>
      <c r="D97" s="38"/>
      <c r="E97" s="51">
        <f t="shared" ref="E97:E102" si="9">F97/125%</f>
        <v>1213856</v>
      </c>
      <c r="F97" s="56">
        <f>SUM(F98:F100)</f>
        <v>1517320</v>
      </c>
      <c r="G97" s="38"/>
      <c r="H97" s="39"/>
      <c r="I97" s="39"/>
      <c r="J97" s="39"/>
    </row>
    <row r="98" spans="1:10" s="101" customFormat="1" x14ac:dyDescent="0.2">
      <c r="A98" s="120" t="s">
        <v>221</v>
      </c>
      <c r="B98" s="31">
        <v>4221</v>
      </c>
      <c r="C98" s="52" t="s">
        <v>222</v>
      </c>
      <c r="D98" s="52"/>
      <c r="E98" s="74">
        <f t="shared" si="9"/>
        <v>26400</v>
      </c>
      <c r="F98" s="62">
        <v>33000</v>
      </c>
      <c r="G98" s="52"/>
      <c r="H98" s="36" t="s">
        <v>31</v>
      </c>
      <c r="I98" s="36" t="s">
        <v>32</v>
      </c>
      <c r="J98" s="36"/>
    </row>
    <row r="99" spans="1:10" ht="22.5" x14ac:dyDescent="0.2">
      <c r="A99" s="121" t="s">
        <v>223</v>
      </c>
      <c r="B99" s="122">
        <v>4223</v>
      </c>
      <c r="C99" s="65" t="s">
        <v>224</v>
      </c>
      <c r="D99" s="69"/>
      <c r="E99" s="70">
        <f t="shared" si="9"/>
        <v>1179456</v>
      </c>
      <c r="F99" s="67">
        <v>1474320</v>
      </c>
      <c r="G99" s="68" t="s">
        <v>107</v>
      </c>
      <c r="H99" s="68" t="s">
        <v>225</v>
      </c>
      <c r="I99" s="36"/>
      <c r="J99" s="36"/>
    </row>
    <row r="100" spans="1:10" x14ac:dyDescent="0.2">
      <c r="A100" s="120" t="s">
        <v>226</v>
      </c>
      <c r="B100" s="123">
        <v>4227</v>
      </c>
      <c r="C100" s="83" t="s">
        <v>227</v>
      </c>
      <c r="D100" s="124"/>
      <c r="E100" s="125">
        <f t="shared" si="9"/>
        <v>8000</v>
      </c>
      <c r="F100" s="92">
        <v>10000</v>
      </c>
      <c r="G100" s="84"/>
      <c r="H100" s="84" t="s">
        <v>31</v>
      </c>
      <c r="I100" s="84" t="s">
        <v>32</v>
      </c>
      <c r="J100" s="36"/>
    </row>
    <row r="101" spans="1:10" s="55" customFormat="1" x14ac:dyDescent="0.2">
      <c r="A101" s="126" t="s">
        <v>228</v>
      </c>
      <c r="B101" s="79">
        <v>424</v>
      </c>
      <c r="C101" s="127" t="s">
        <v>229</v>
      </c>
      <c r="D101" s="81"/>
      <c r="E101" s="82">
        <f>E102</f>
        <v>13600</v>
      </c>
      <c r="F101" s="92">
        <f>F102</f>
        <v>17000</v>
      </c>
      <c r="G101" s="90"/>
      <c r="H101" s="90"/>
      <c r="I101" s="90"/>
      <c r="J101" s="39"/>
    </row>
    <row r="102" spans="1:10" x14ac:dyDescent="0.2">
      <c r="A102" s="120" t="s">
        <v>230</v>
      </c>
      <c r="B102" s="123">
        <v>4241</v>
      </c>
      <c r="C102" s="83" t="s">
        <v>231</v>
      </c>
      <c r="D102" s="124"/>
      <c r="E102" s="125">
        <f t="shared" si="9"/>
        <v>13600</v>
      </c>
      <c r="F102" s="92">
        <v>17000</v>
      </c>
      <c r="G102" s="84"/>
      <c r="H102" s="84" t="s">
        <v>31</v>
      </c>
      <c r="I102" s="84" t="s">
        <v>32</v>
      </c>
      <c r="J102" s="36"/>
    </row>
    <row r="103" spans="1:10" s="118" customFormat="1" ht="15.75" x14ac:dyDescent="0.2">
      <c r="A103" s="113">
        <v>6</v>
      </c>
      <c r="B103" s="19">
        <v>45</v>
      </c>
      <c r="C103" s="114" t="s">
        <v>232</v>
      </c>
      <c r="D103" s="115"/>
      <c r="E103" s="116">
        <f>E104+E106</f>
        <v>58056</v>
      </c>
      <c r="F103" s="116">
        <f>F104+F106</f>
        <v>72570</v>
      </c>
      <c r="G103" s="115"/>
      <c r="H103" s="117"/>
      <c r="I103" s="117"/>
      <c r="J103" s="117"/>
    </row>
    <row r="104" spans="1:10" x14ac:dyDescent="0.2">
      <c r="A104" s="128" t="s">
        <v>233</v>
      </c>
      <c r="B104" s="79">
        <v>451</v>
      </c>
      <c r="C104" s="129" t="s">
        <v>234</v>
      </c>
      <c r="D104" s="124"/>
      <c r="E104" s="82">
        <f>SUM(E105)</f>
        <v>25056</v>
      </c>
      <c r="F104" s="82">
        <f>SUM(F105)</f>
        <v>31320</v>
      </c>
      <c r="G104" s="124"/>
      <c r="H104" s="84" t="s">
        <v>31</v>
      </c>
      <c r="I104" s="84" t="s">
        <v>32</v>
      </c>
      <c r="J104" s="84"/>
    </row>
    <row r="105" spans="1:10" x14ac:dyDescent="0.2">
      <c r="A105" s="59" t="s">
        <v>235</v>
      </c>
      <c r="B105" s="58">
        <v>4511</v>
      </c>
      <c r="C105" s="52" t="s">
        <v>234</v>
      </c>
      <c r="D105" s="35"/>
      <c r="E105" s="60">
        <f t="shared" ref="E105" si="10">(F105/125%)</f>
        <v>25056</v>
      </c>
      <c r="F105" s="62">
        <v>31320</v>
      </c>
      <c r="G105" s="35"/>
      <c r="H105" s="36" t="s">
        <v>31</v>
      </c>
      <c r="I105" s="36" t="s">
        <v>32</v>
      </c>
      <c r="J105" s="36"/>
    </row>
    <row r="106" spans="1:10" s="55" customFormat="1" ht="22.5" x14ac:dyDescent="0.2">
      <c r="A106" s="119" t="s">
        <v>236</v>
      </c>
      <c r="B106" s="49">
        <v>452</v>
      </c>
      <c r="C106" s="130" t="s">
        <v>237</v>
      </c>
      <c r="D106" s="38"/>
      <c r="E106" s="51">
        <f>SUM(E107)</f>
        <v>33000</v>
      </c>
      <c r="F106" s="51">
        <f>SUM(F107)</f>
        <v>41250</v>
      </c>
      <c r="G106" s="38"/>
      <c r="H106" s="39" t="s">
        <v>31</v>
      </c>
      <c r="I106" s="39" t="s">
        <v>57</v>
      </c>
      <c r="J106" s="39"/>
    </row>
    <row r="107" spans="1:10" x14ac:dyDescent="0.2">
      <c r="A107" s="59" t="s">
        <v>238</v>
      </c>
      <c r="B107" s="58">
        <v>4521</v>
      </c>
      <c r="C107" s="52" t="s">
        <v>237</v>
      </c>
      <c r="D107" s="35"/>
      <c r="E107" s="60">
        <f t="shared" ref="E107" si="11">(F107/125%)</f>
        <v>33000</v>
      </c>
      <c r="F107" s="62">
        <v>41250</v>
      </c>
      <c r="G107" s="35"/>
      <c r="H107" s="36" t="s">
        <v>31</v>
      </c>
      <c r="I107" s="36" t="s">
        <v>32</v>
      </c>
      <c r="J107" s="36"/>
    </row>
    <row r="108" spans="1:10" x14ac:dyDescent="0.2">
      <c r="A108" s="155" t="s">
        <v>239</v>
      </c>
      <c r="B108" s="155"/>
      <c r="C108" s="156"/>
      <c r="D108" s="156"/>
      <c r="E108" s="51">
        <f>E12+E92+E103+E96</f>
        <v>3772329.2389380531</v>
      </c>
      <c r="F108" s="51">
        <f>F12+F92+F103+F96</f>
        <v>4594580</v>
      </c>
      <c r="G108" s="35"/>
      <c r="H108" s="36"/>
      <c r="I108" s="36"/>
      <c r="J108" s="35"/>
    </row>
    <row r="109" spans="1:10" ht="30" customHeight="1" x14ac:dyDescent="0.2">
      <c r="A109" s="140" t="s">
        <v>240</v>
      </c>
      <c r="B109" s="141"/>
      <c r="C109" s="141"/>
      <c r="D109" s="141"/>
      <c r="E109" s="141"/>
      <c r="F109" s="141"/>
      <c r="G109" s="141"/>
      <c r="H109" s="141"/>
      <c r="I109" s="141"/>
      <c r="J109" s="141"/>
    </row>
    <row r="110" spans="1:10" x14ac:dyDescent="0.2">
      <c r="A110" s="131"/>
      <c r="B110" s="132"/>
      <c r="C110" s="132"/>
      <c r="D110" s="132"/>
      <c r="E110" s="132"/>
      <c r="F110" s="132"/>
      <c r="G110" s="132"/>
      <c r="H110" s="131"/>
      <c r="I110" s="131"/>
      <c r="J110" s="132"/>
    </row>
    <row r="111" spans="1:10" ht="12.75" customHeight="1" x14ac:dyDescent="0.2">
      <c r="A111" s="157" t="s">
        <v>246</v>
      </c>
      <c r="B111" s="142"/>
      <c r="C111" s="142"/>
      <c r="D111" s="133"/>
      <c r="E111" s="134"/>
      <c r="F111" s="134"/>
      <c r="G111" s="133"/>
      <c r="H111" s="135"/>
      <c r="I111" s="135"/>
      <c r="J111" s="9"/>
    </row>
    <row r="112" spans="1:10" x14ac:dyDescent="0.2">
      <c r="I112" s="143" t="s">
        <v>241</v>
      </c>
      <c r="J112" s="143"/>
    </row>
    <row r="113" spans="9:10" ht="15.75" x14ac:dyDescent="0.25">
      <c r="I113" s="136"/>
      <c r="J113" s="137"/>
    </row>
    <row r="114" spans="9:10" ht="15.75" x14ac:dyDescent="0.25">
      <c r="I114" s="138"/>
      <c r="J114" s="139"/>
    </row>
    <row r="115" spans="9:10" x14ac:dyDescent="0.2">
      <c r="I115" s="144" t="s">
        <v>242</v>
      </c>
      <c r="J115" s="145"/>
    </row>
  </sheetData>
  <mergeCells count="10">
    <mergeCell ref="A109:J109"/>
    <mergeCell ref="A111:C111"/>
    <mergeCell ref="I112:J112"/>
    <mergeCell ref="I115:J115"/>
    <mergeCell ref="A4:C4"/>
    <mergeCell ref="A5:C5"/>
    <mergeCell ref="A6:J6"/>
    <mergeCell ref="A8:I8"/>
    <mergeCell ref="A9:J9"/>
    <mergeCell ref="A108:D108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Srednja škola</cp:lastModifiedBy>
  <cp:lastPrinted>2018-05-28T09:08:41Z</cp:lastPrinted>
  <dcterms:created xsi:type="dcterms:W3CDTF">2018-05-17T10:12:14Z</dcterms:created>
  <dcterms:modified xsi:type="dcterms:W3CDTF">2018-05-28T09:10:24Z</dcterms:modified>
</cp:coreProperties>
</file>