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525" windowWidth="22710" windowHeight="8940"/>
  </bookViews>
  <sheets>
    <sheet name="List1" sheetId="1" r:id="rId1"/>
  </sheets>
  <calcPr calcId="144525"/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98" i="1"/>
  <c r="F81" i="1"/>
  <c r="F109" i="1"/>
  <c r="F123" i="1"/>
  <c r="F60" i="1"/>
  <c r="F122" i="1"/>
  <c r="E115" i="1"/>
  <c r="E113" i="1"/>
  <c r="E108" i="1"/>
  <c r="E107" i="1" s="1"/>
  <c r="E100" i="1"/>
  <c r="E69" i="1"/>
  <c r="E23" i="1"/>
  <c r="F12" i="1"/>
  <c r="E12" i="1"/>
  <c r="E122" i="1"/>
  <c r="F121" i="1"/>
  <c r="F120" i="1"/>
  <c r="F119" i="1"/>
  <c r="F118" i="1"/>
  <c r="F117" i="1"/>
  <c r="F116" i="1"/>
  <c r="F114" i="1"/>
  <c r="F113" i="1" s="1"/>
  <c r="F111" i="1"/>
  <c r="F110" i="1"/>
  <c r="F106" i="1"/>
  <c r="F105" i="1"/>
  <c r="F104" i="1"/>
  <c r="F103" i="1"/>
  <c r="F102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0" i="1"/>
  <c r="F79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25" i="1"/>
  <c r="F26" i="1"/>
  <c r="F27" i="1"/>
  <c r="F28" i="1"/>
  <c r="F29" i="1"/>
  <c r="F61" i="1"/>
  <c r="F62" i="1"/>
  <c r="F24" i="1"/>
  <c r="F23" i="1" l="1"/>
  <c r="E112" i="1"/>
  <c r="F100" i="1"/>
  <c r="F115" i="1"/>
  <c r="F112" i="1" s="1"/>
  <c r="E11" i="1"/>
  <c r="F69" i="1"/>
  <c r="F108" i="1"/>
  <c r="F107" i="1" s="1"/>
  <c r="E10" i="1" l="1"/>
  <c r="F11" i="1"/>
  <c r="F10" i="1" s="1"/>
</calcChain>
</file>

<file path=xl/sharedStrings.xml><?xml version="1.0" encoding="utf-8"?>
<sst xmlns="http://schemas.openxmlformats.org/spreadsheetml/2006/main" count="619" uniqueCount="335">
  <si>
    <t>Šifra 1</t>
  </si>
  <si>
    <t>Šifra 2</t>
  </si>
  <si>
    <t>Naziv</t>
  </si>
  <si>
    <t>321112</t>
  </si>
  <si>
    <t>Dnevnice za službeni put u zemlji - korisnici-ZAPOSLENICI</t>
  </si>
  <si>
    <t>321122</t>
  </si>
  <si>
    <t>Dnevnice za službeni put u inozemstvu - korisnici-ZAPOSLENICI</t>
  </si>
  <si>
    <t>321151</t>
  </si>
  <si>
    <t>Naknade za prijevoz na službenom putu u zemlji-korisnici</t>
  </si>
  <si>
    <t>321152</t>
  </si>
  <si>
    <t>Naknade za prijevoz na službenom putu u zemlji - korisnici-ZAPOSLENICI</t>
  </si>
  <si>
    <t>321191</t>
  </si>
  <si>
    <t>Ostali rashodi za službena putovanja-korisnici</t>
  </si>
  <si>
    <t>321192</t>
  </si>
  <si>
    <t>Ostali rashodi za službena putovanja - korisnici-ZAPOSLENICI</t>
  </si>
  <si>
    <t>321211</t>
  </si>
  <si>
    <t>Naknade za prijevoz na posao i s posla-korisnici</t>
  </si>
  <si>
    <t>321311</t>
  </si>
  <si>
    <t>Seminari, savjetovanja i simpoziji-korisnici</t>
  </si>
  <si>
    <t>321411</t>
  </si>
  <si>
    <t>Naknada za korištenje privatnog automobila u službene svrhe-korisnici-ZAPOSLENICI</t>
  </si>
  <si>
    <t>321412</t>
  </si>
  <si>
    <t>Naknada za korištenje privatnog automobila u službene svrhe-korisnici</t>
  </si>
  <si>
    <t>322111</t>
  </si>
  <si>
    <t>Uredski materijal-korisnici</t>
  </si>
  <si>
    <t>322121</t>
  </si>
  <si>
    <t>Literatura (publikacije, časopisi, glasila, knjige i ostalo)-korisnici</t>
  </si>
  <si>
    <t>322141</t>
  </si>
  <si>
    <t>Materijal i sredstva za čišćenje i održavanje-korisnici</t>
  </si>
  <si>
    <t>322161</t>
  </si>
  <si>
    <t>Materijal za higijenske potrebe i njegu-korisnici</t>
  </si>
  <si>
    <t>322191</t>
  </si>
  <si>
    <t>Ostali materijal za potrebe redovnog poslovanja-korisnici</t>
  </si>
  <si>
    <t>322241</t>
  </si>
  <si>
    <t>Namirnice-korisnici</t>
  </si>
  <si>
    <t>322311</t>
  </si>
  <si>
    <t>Električna energija-korisnici</t>
  </si>
  <si>
    <t>322331</t>
  </si>
  <si>
    <t>Plin-korisnici</t>
  </si>
  <si>
    <t>322341</t>
  </si>
  <si>
    <t>Motorni benzin i dizel gorivo-korisnici</t>
  </si>
  <si>
    <t>322391</t>
  </si>
  <si>
    <t>Ostali materijali za proizvodnju energije (ugljen, drva, teško ulje)-korisnici</t>
  </si>
  <si>
    <t>322411</t>
  </si>
  <si>
    <t>Materijal i dijelovi za tekuće i investicijsko održavanje građevinskih objekata-korisnici</t>
  </si>
  <si>
    <t>322421</t>
  </si>
  <si>
    <t>Materijal i dijelovi za tekuće i investicijsko održavanje postrojenja i opreme-korisnici</t>
  </si>
  <si>
    <t>322441</t>
  </si>
  <si>
    <t>Ostali materijal i dijelovi za tekuće i investicijsko održavanje-korisnici</t>
  </si>
  <si>
    <t>322511</t>
  </si>
  <si>
    <t>Sitni inventar-korisnici</t>
  </si>
  <si>
    <t>322711</t>
  </si>
  <si>
    <t>Službena, radna i zaštitna odjeća i obuća-korisnici</t>
  </si>
  <si>
    <t>323111</t>
  </si>
  <si>
    <t>Usluge telefona, telefaksa-korisnici</t>
  </si>
  <si>
    <t>323121</t>
  </si>
  <si>
    <t>Usluge interneta-korisnici</t>
  </si>
  <si>
    <t>323131</t>
  </si>
  <si>
    <t>Poštarina (pisma, tiskanice i sl.)-korisnici</t>
  </si>
  <si>
    <t>323190</t>
  </si>
  <si>
    <t>Ostale usluge za komunikaciju i prijevoz</t>
  </si>
  <si>
    <t>323191</t>
  </si>
  <si>
    <t>323211</t>
  </si>
  <si>
    <t>Usluge TIO građevinskih objekata -korisnici,</t>
  </si>
  <si>
    <t>323221</t>
  </si>
  <si>
    <t>Usluge TIO postrojenja i opreme-korisnici,</t>
  </si>
  <si>
    <t>323231</t>
  </si>
  <si>
    <t>Usluge TIO prijevoznih sredstava-korisnici,</t>
  </si>
  <si>
    <t>323291</t>
  </si>
  <si>
    <t>Ostale usluge TIO - korisnici,</t>
  </si>
  <si>
    <t>323311</t>
  </si>
  <si>
    <t>Elektronski mediji-korisnici</t>
  </si>
  <si>
    <t>323391</t>
  </si>
  <si>
    <t>Ostale usluge promidžbe i informiranja-korisnici</t>
  </si>
  <si>
    <t>323411</t>
  </si>
  <si>
    <t>Opskrba vodom-korisnici</t>
  </si>
  <si>
    <t>323421</t>
  </si>
  <si>
    <t>Iznošenje i odvoz smeća-korisnici</t>
  </si>
  <si>
    <t>323431</t>
  </si>
  <si>
    <t>Deratizacija i dezinsekcija-korisnici</t>
  </si>
  <si>
    <t>323441</t>
  </si>
  <si>
    <t>Dimnjačarske i ekološke usluge-korisnici</t>
  </si>
  <si>
    <t>323491</t>
  </si>
  <si>
    <t>Ostale komunalne usluge-korisnici</t>
  </si>
  <si>
    <t>323531</t>
  </si>
  <si>
    <t>Zakupnine i najamnine za opremu-korisnici</t>
  </si>
  <si>
    <t>323551</t>
  </si>
  <si>
    <t>Zakupnine i najamnine za prijevozna sredstva-KORISNICI</t>
  </si>
  <si>
    <t>323591</t>
  </si>
  <si>
    <t>Ostale  zakupnine i najamnine-korisnici</t>
  </si>
  <si>
    <t>323611</t>
  </si>
  <si>
    <t>Obvezni i preventivni zdravstveni pregledi zaposlenika-korisnici</t>
  </si>
  <si>
    <t>323631</t>
  </si>
  <si>
    <t>Laboratorijske usluge-korisnici</t>
  </si>
  <si>
    <t>323731</t>
  </si>
  <si>
    <t>Usluge odvjetnika i pravnog savjetovanja-korisnici</t>
  </si>
  <si>
    <t>323791</t>
  </si>
  <si>
    <t>Ostale intelektualne usluge-korisnici</t>
  </si>
  <si>
    <t>323811</t>
  </si>
  <si>
    <t>Usluge ažuriranja računalnih baza-korisnici</t>
  </si>
  <si>
    <t>323821</t>
  </si>
  <si>
    <t>Usluge razvoja software-a-korisnici</t>
  </si>
  <si>
    <t>323891</t>
  </si>
  <si>
    <t>Ostale računalne usluge-korisnici</t>
  </si>
  <si>
    <t>323911</t>
  </si>
  <si>
    <t>Grafičke i tiskarske usluge, usluge kopiranja i uvezivanja i slično-korisnici</t>
  </si>
  <si>
    <t>323931</t>
  </si>
  <si>
    <t>Uređenje prostora-korisnici</t>
  </si>
  <si>
    <t>323941</t>
  </si>
  <si>
    <t>Usluge pri registraciji prijevoznih sredstava-korisnici</t>
  </si>
  <si>
    <t>323991</t>
  </si>
  <si>
    <t>Ostale nespomenute usluge-korisnici</t>
  </si>
  <si>
    <t>329211</t>
  </si>
  <si>
    <t>Premije osiguranja prijevoznih sredstava-korisnici</t>
  </si>
  <si>
    <t>329311</t>
  </si>
  <si>
    <t>Reprezentacija-korisnici</t>
  </si>
  <si>
    <t>329511</t>
  </si>
  <si>
    <t>Upravne i administrativne pristojbe-korisnici</t>
  </si>
  <si>
    <t>329591</t>
  </si>
  <si>
    <t>Ostale pristojbe i naknade-korisnici</t>
  </si>
  <si>
    <t>329911</t>
  </si>
  <si>
    <t>Rashodi protokola (vijenci, cvijeće, svijeće i slično)-korisnici</t>
  </si>
  <si>
    <t>329994</t>
  </si>
  <si>
    <t>Ostali nespomenuti rashodi poslovanja, korisnici-ZAPOSLENICI</t>
  </si>
  <si>
    <t>343111</t>
  </si>
  <si>
    <t>Usluge banaka-korisnici</t>
  </si>
  <si>
    <t>343121</t>
  </si>
  <si>
    <t>Usluge platnog prometa-korisnici</t>
  </si>
  <si>
    <t>343491</t>
  </si>
  <si>
    <t>Ostali nespomenuti financijski rashodi-korisnici</t>
  </si>
  <si>
    <t>412311</t>
  </si>
  <si>
    <t>Licence-korisnici</t>
  </si>
  <si>
    <t>422111</t>
  </si>
  <si>
    <t>422121</t>
  </si>
  <si>
    <t>Uredski namještaj-korisnici</t>
  </si>
  <si>
    <t>422221</t>
  </si>
  <si>
    <t>Telefoni i ostali komunikacijski uređaji-korisnici</t>
  </si>
  <si>
    <t>422711</t>
  </si>
  <si>
    <t>Uređaji-korisnici</t>
  </si>
  <si>
    <t>422731</t>
  </si>
  <si>
    <t>Oprema-korisnici</t>
  </si>
  <si>
    <t>424111</t>
  </si>
  <si>
    <t>Knjige-korisnici</t>
  </si>
  <si>
    <t>SREDNJA ŠKOLA DUGA RESA</t>
  </si>
  <si>
    <t>Jozefinska 27</t>
  </si>
  <si>
    <t>47250 Duga Resa</t>
  </si>
  <si>
    <t>Na temelju članka 201. Zakona o javnoj nabavi ( NN br. 90./11., 83./13., 143./13., 13./14.) i u skladu s Financijskim planom  škole ravnatelj škole mr.sc. Nikola Mrzljak donosi :</t>
  </si>
  <si>
    <t xml:space="preserve"> PLAN NABAVE  ROBA, USLUGA I RADOVA ZA 2017. GODINU -  I rebalans</t>
  </si>
  <si>
    <t xml:space="preserve">A </t>
  </si>
  <si>
    <t>POZICIJA PLANA</t>
  </si>
  <si>
    <t>MATERIJALNI RASHODI</t>
  </si>
  <si>
    <t>NAKNADE TROŠKOVA ZAPOSLENIMA</t>
  </si>
  <si>
    <t xml:space="preserve">Procjenjena vrijednost   </t>
  </si>
  <si>
    <t xml:space="preserve">Planirana sredstva s PDV-om  </t>
  </si>
  <si>
    <t>Ugovor / okvirni sporazum</t>
  </si>
  <si>
    <t>Vrsta postupka</t>
  </si>
  <si>
    <t>Planirano trajanje postupka</t>
  </si>
  <si>
    <t>Ostale usluge za komunikaciju i prijevoz-prijevoz učenika</t>
  </si>
  <si>
    <t>Računala</t>
  </si>
  <si>
    <t>Ostala računalna oprema-korisnici</t>
  </si>
  <si>
    <t>ugovor/narudžbenca</t>
  </si>
  <si>
    <t>narudžbenica</t>
  </si>
  <si>
    <t>otvoreni postupak- provodi osnivač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</si>
  <si>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</si>
  <si>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</si>
  <si>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</si>
  <si>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</si>
  <si>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</si>
  <si>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</si>
  <si>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</si>
  <si>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</si>
  <si>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</si>
  <si>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</si>
  <si>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</si>
  <si>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</si>
  <si>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</si>
  <si>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</si>
  <si>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</si>
  <si>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</si>
  <si>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</si>
  <si>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</si>
  <si>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</si>
  <si>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</si>
  <si>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</si>
  <si>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</si>
  <si>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</si>
  <si>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</si>
  <si>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3.</t>
  </si>
  <si>
    <t>RASHODI ZA MATERIJAL I ENERGIJU</t>
  </si>
  <si>
    <t>RASHODI ZA USLUGE</t>
  </si>
  <si>
    <t>4.</t>
  </si>
  <si>
    <t>OSTALI NESPOMENUTI RASHODI POSLOVANJA</t>
  </si>
  <si>
    <t>B</t>
  </si>
  <si>
    <t>FINANCIJSKI RASHODI</t>
  </si>
  <si>
    <t>5.</t>
  </si>
  <si>
    <t>OSTALI FINANCIJSKI RASHODI</t>
  </si>
  <si>
    <t>2.</t>
  </si>
  <si>
    <t>1.</t>
  </si>
  <si>
    <t>1.10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</si>
  <si>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</si>
  <si>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</si>
  <si>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</si>
  <si>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</si>
  <si>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</si>
  <si>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</si>
  <si>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</si>
  <si>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</si>
  <si>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</si>
  <si>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</si>
  <si>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</si>
  <si>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</si>
  <si>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</si>
  <si>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</si>
  <si>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</si>
  <si>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</si>
  <si>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</si>
  <si>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</si>
  <si>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</si>
  <si>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</si>
  <si>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</si>
  <si>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</si>
  <si>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</si>
  <si>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</si>
  <si>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</si>
  <si>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</si>
  <si>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</si>
  <si>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</si>
  <si>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</si>
  <si>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</si>
  <si>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4.1</t>
  </si>
  <si>
    <t>4.2</t>
  </si>
  <si>
    <t>4.3</t>
  </si>
  <si>
    <t>4.5</t>
  </si>
  <si>
    <t>4.6</t>
  </si>
  <si>
    <t>4.7</t>
  </si>
  <si>
    <t>5.1</t>
  </si>
  <si>
    <t>5.2</t>
  </si>
  <si>
    <t>5.4</t>
  </si>
  <si>
    <t>C</t>
  </si>
  <si>
    <t>6.</t>
  </si>
  <si>
    <t>RASHODI ZA NABAVU NEFINANCIJSKE IMOVINE</t>
  </si>
  <si>
    <t>7</t>
  </si>
  <si>
    <t>6.1</t>
  </si>
  <si>
    <t>7.1</t>
  </si>
  <si>
    <t>7.2</t>
  </si>
  <si>
    <t>7.3</t>
  </si>
  <si>
    <t>7.4</t>
  </si>
  <si>
    <t>7.5</t>
  </si>
  <si>
    <t>7.6</t>
  </si>
  <si>
    <t>8.</t>
  </si>
  <si>
    <t>8.1</t>
  </si>
  <si>
    <t>NEMATERIJALNA IMOVINA</t>
  </si>
  <si>
    <t xml:space="preserve">POSTROJENJA I OPREMA </t>
  </si>
  <si>
    <t>KNJIGE, UMJETNIČKA  DJELA (IZLOŽENA U GALERIJAMA, MUZEJIMA I SLIČNO)</t>
  </si>
  <si>
    <t>1 godina</t>
  </si>
  <si>
    <t>UKUPNO</t>
  </si>
  <si>
    <t>Ravnatelj:</t>
  </si>
  <si>
    <t>Mr.sc. Nikola Mrzljak</t>
  </si>
  <si>
    <t>Napomena: U Planu nabave sve usluge, robe i artikli po procjenjenoj vrijednosti ne prelaze pojedinačnu vrijednost za nabavu roba i usluga do 200.000,00 kn ( bez PDV-a ) odnosno za nabavu radova do 500.000,00 kuna (bez PDV-a), osim stavki za koje nabavu provodi direktno osnivač (Karlovačka županija) te se uklapaju u iznos sredstava prema Financijskom planu za 2017. godinu.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</si>
  <si>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</si>
  <si>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</si>
  <si>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</si>
  <si>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</si>
  <si>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</si>
  <si>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</si>
  <si>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</si>
  <si>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</si>
  <si>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2.6.9</t>
  </si>
  <si>
    <t>2.6.10</t>
  </si>
  <si>
    <t>2.6.11</t>
  </si>
  <si>
    <t>2.6.12</t>
  </si>
  <si>
    <t>2.6.13</t>
  </si>
  <si>
    <t>2.6.14</t>
  </si>
  <si>
    <t>2.6.15</t>
  </si>
  <si>
    <t>2.6.16</t>
  </si>
  <si>
    <t>2.6.18</t>
  </si>
  <si>
    <t>2.6.19</t>
  </si>
  <si>
    <t>postupak jednost. nabave</t>
  </si>
  <si>
    <t>Namirnice - meso svinjetina</t>
  </si>
  <si>
    <t>Namirnice - riba</t>
  </si>
  <si>
    <t>Namirnice- piletina i puretina</t>
  </si>
  <si>
    <t>Mljeveno meso</t>
  </si>
  <si>
    <t>Konzerve i proizvodi od mesa</t>
  </si>
  <si>
    <t>Sušeno, soljeno i dimljeno meso</t>
  </si>
  <si>
    <t>Namirnice-ostali razni prehramb.proizv.</t>
  </si>
  <si>
    <t xml:space="preserve">Namirnice - jaja </t>
  </si>
  <si>
    <t>12.000,00</t>
  </si>
  <si>
    <t>Namirnice - govedina</t>
  </si>
  <si>
    <t>Namirnice -  junetina</t>
  </si>
  <si>
    <t>Namirnice -teletina</t>
  </si>
  <si>
    <t>20.000,00</t>
  </si>
  <si>
    <t>18.000,00</t>
  </si>
  <si>
    <t>19.000,00</t>
  </si>
  <si>
    <t xml:space="preserve">Namirnice-mlijeko </t>
  </si>
  <si>
    <t>Namirnice-mliječni proizvodi</t>
  </si>
  <si>
    <t>2.6.20</t>
  </si>
  <si>
    <t xml:space="preserve">Namirnice - sir </t>
  </si>
  <si>
    <t>19.600,00</t>
  </si>
  <si>
    <t>16.500,00</t>
  </si>
  <si>
    <t>2.6.21</t>
  </si>
  <si>
    <t>2.6.22</t>
  </si>
  <si>
    <t>2.6.23</t>
  </si>
  <si>
    <t>Namirnice- krušni proizvodi</t>
  </si>
  <si>
    <t xml:space="preserve">Namirnice-kruh </t>
  </si>
  <si>
    <t>19.800,00</t>
  </si>
  <si>
    <t>16.000,00</t>
  </si>
  <si>
    <t>Namirnice- tjestenina</t>
  </si>
  <si>
    <t>6.000,00</t>
  </si>
  <si>
    <t>Namirnice - salame</t>
  </si>
  <si>
    <t>18.500,00</t>
  </si>
  <si>
    <t>Namirnice - svježe voće</t>
  </si>
  <si>
    <t>Namirnice - voćni sokovi</t>
  </si>
  <si>
    <t>Namirnice - sušeno voće</t>
  </si>
  <si>
    <t>Namirnice -  gomoljasto povrće</t>
  </si>
  <si>
    <t>Namirnice - sušeno povrće</t>
  </si>
  <si>
    <t>15.000,00</t>
  </si>
  <si>
    <t>Namirnice - konzervirano povrće</t>
  </si>
  <si>
    <t xml:space="preserve">Namirnice - ulje </t>
  </si>
  <si>
    <t>2.6.24</t>
  </si>
  <si>
    <t>2.6.25</t>
  </si>
  <si>
    <t>2.6.26</t>
  </si>
  <si>
    <t>2.6.27</t>
  </si>
  <si>
    <t>Namirnice - brašno</t>
  </si>
  <si>
    <t>10.000,00</t>
  </si>
  <si>
    <t>Namirnice - čaj, kava</t>
  </si>
  <si>
    <t>Namirnice - smrznuto povrće</t>
  </si>
  <si>
    <t>2.6.29</t>
  </si>
  <si>
    <t>2.6.30</t>
  </si>
  <si>
    <t>5.600,00</t>
  </si>
  <si>
    <t>Namirnice - svježe povrće</t>
  </si>
  <si>
    <t>3.000,00</t>
  </si>
  <si>
    <t>Namirnice - peciva, keksi i kolači</t>
  </si>
  <si>
    <t>Klasa: 400-02/17-01/2</t>
  </si>
  <si>
    <t>Ur.br. 2133-53-01-17-3</t>
  </si>
  <si>
    <t>Duga Resa 17.07.2017.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</si>
</sst>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.00#####"/>
  </numFmts>
  <fonts count="19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none">
        <fgColor rgb="FFDDEBF7"/>
      </patternFill>
    </fill>
    <fill>
      <patternFill patternType="solid">
        <fgColor rgb="FFDDEBF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CFC74"/>
        <bgColor indexed="64"/>
      </patternFill>
    </fill>
    <fill>
      <patternFill patternType="gray0625">
        <bgColor theme="4" tint="0.79998168889431442"/>
      </patternFill>
    </fill>
    <fill>
      <patternFill patternType="gray0625">
        <bgColor rgb="FFDDEBF7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1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4" fontId="4" fillId="0" borderId="0" xfId="0" applyNumberFormat="1" applyFont="1" applyBorder="1"/>
    <xf numFmtId="0" fontId="0" fillId="0" borderId="0" xfId="0" applyBorder="1"/>
    <xf numFmtId="4" fontId="10" fillId="0" borderId="4" xfId="0" applyNumberFormat="1" applyFont="1" applyBorder="1"/>
    <xf numFmtId="4" fontId="10" fillId="4" borderId="4" xfId="0" applyNumberFormat="1" applyFont="1" applyFill="1" applyBorder="1"/>
    <xf numFmtId="4" fontId="10" fillId="6" borderId="4" xfId="0" applyNumberFormat="1" applyFont="1" applyFill="1" applyBorder="1"/>
    <xf numFmtId="4" fontId="10" fillId="7" borderId="4" xfId="0" applyNumberFormat="1" applyFont="1" applyFill="1" applyBorder="1"/>
    <xf numFmtId="0" fontId="1" fillId="8" borderId="4" xfId="0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4" fontId="11" fillId="8" borderId="4" xfId="0" applyNumberFormat="1" applyFont="1" applyFill="1" applyBorder="1"/>
    <xf numFmtId="4" fontId="12" fillId="8" borderId="4" xfId="0" applyNumberFormat="1" applyFont="1" applyFill="1" applyBorder="1"/>
    <xf numFmtId="164" fontId="11" fillId="8" borderId="4" xfId="0" applyNumberFormat="1" applyFont="1" applyFill="1" applyBorder="1" applyAlignment="1">
      <alignment horizontal="right"/>
    </xf>
    <xf numFmtId="0" fontId="11" fillId="0" borderId="0" xfId="0" applyFont="1"/>
    <xf numFmtId="4" fontId="12" fillId="4" borderId="4" xfId="0" applyNumberFormat="1" applyFont="1" applyFill="1" applyBorder="1"/>
    <xf numFmtId="4" fontId="11" fillId="9" borderId="4" xfId="0" applyNumberFormat="1" applyFont="1" applyFill="1" applyBorder="1"/>
    <xf numFmtId="4" fontId="12" fillId="9" borderId="4" xfId="0" applyNumberFormat="1" applyFont="1" applyFill="1" applyBorder="1"/>
    <xf numFmtId="164" fontId="11" fillId="9" borderId="4" xfId="0" applyNumberFormat="1" applyFont="1" applyFill="1" applyBorder="1" applyAlignment="1">
      <alignment horizontal="right"/>
    </xf>
    <xf numFmtId="4" fontId="11" fillId="10" borderId="4" xfId="0" applyNumberFormat="1" applyFont="1" applyFill="1" applyBorder="1"/>
    <xf numFmtId="4" fontId="12" fillId="10" borderId="4" xfId="0" applyNumberFormat="1" applyFont="1" applyFill="1" applyBorder="1"/>
    <xf numFmtId="164" fontId="11" fillId="10" borderId="4" xfId="0" applyNumberFormat="1" applyFont="1" applyFill="1" applyBorder="1" applyAlignment="1">
      <alignment horizontal="right"/>
    </xf>
    <xf numFmtId="4" fontId="10" fillId="4" borderId="4" xfId="0" applyNumberFormat="1" applyFont="1" applyFill="1" applyBorder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7" borderId="4" xfId="0" applyNumberFormat="1" applyFont="1" applyFill="1" applyBorder="1" applyAlignment="1">
      <alignment horizontal="center"/>
    </xf>
    <xf numFmtId="4" fontId="10" fillId="12" borderId="4" xfId="0" applyNumberFormat="1" applyFont="1" applyFill="1" applyBorder="1"/>
    <xf numFmtId="164" fontId="10" fillId="12" borderId="4" xfId="0" applyNumberFormat="1" applyFont="1" applyFill="1" applyBorder="1" applyAlignment="1">
      <alignment horizontal="center"/>
    </xf>
    <xf numFmtId="4" fontId="10" fillId="12" borderId="4" xfId="0" applyNumberFormat="1" applyFont="1" applyFill="1" applyBorder="1" applyAlignment="1">
      <alignment wrapText="1"/>
    </xf>
    <xf numFmtId="4" fontId="12" fillId="7" borderId="4" xfId="0" applyNumberFormat="1" applyFont="1" applyFill="1" applyBorder="1"/>
    <xf numFmtId="164" fontId="12" fillId="7" borderId="4" xfId="0" applyNumberFormat="1" applyFont="1" applyFill="1" applyBorder="1" applyAlignment="1">
      <alignment horizontal="center"/>
    </xf>
    <xf numFmtId="4" fontId="14" fillId="11" borderId="4" xfId="0" applyNumberFormat="1" applyFont="1" applyFill="1" applyBorder="1"/>
    <xf numFmtId="4" fontId="14" fillId="11" borderId="4" xfId="0" applyNumberFormat="1" applyFont="1" applyFill="1" applyBorder="1" applyAlignment="1">
      <alignment wrapText="1"/>
    </xf>
    <xf numFmtId="164" fontId="13" fillId="11" borderId="4" xfId="0" applyNumberFormat="1" applyFont="1" applyFill="1" applyBorder="1" applyAlignment="1">
      <alignment horizontal="right"/>
    </xf>
    <xf numFmtId="0" fontId="13" fillId="0" borderId="0" xfId="0" applyFont="1"/>
    <xf numFmtId="4" fontId="14" fillId="12" borderId="4" xfId="0" applyNumberFormat="1" applyFont="1" applyFill="1" applyBorder="1"/>
    <xf numFmtId="4" fontId="14" fillId="12" borderId="4" xfId="0" applyNumberFormat="1" applyFont="1" applyFill="1" applyBorder="1" applyAlignment="1">
      <alignment wrapText="1"/>
    </xf>
    <xf numFmtId="164" fontId="13" fillId="12" borderId="4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4" fontId="8" fillId="2" borderId="5" xfId="0" applyNumberFormat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left"/>
    </xf>
    <xf numFmtId="4" fontId="8" fillId="8" borderId="4" xfId="0" applyNumberFormat="1" applyFont="1" applyFill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4" fontId="15" fillId="0" borderId="4" xfId="0" applyNumberFormat="1" applyFont="1" applyBorder="1"/>
    <xf numFmtId="49" fontId="15" fillId="7" borderId="4" xfId="0" applyNumberFormat="1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4" xfId="0" applyFont="1" applyFill="1" applyBorder="1"/>
    <xf numFmtId="4" fontId="15" fillId="4" borderId="4" xfId="0" applyNumberFormat="1" applyFont="1" applyFill="1" applyBorder="1"/>
    <xf numFmtId="49" fontId="16" fillId="8" borderId="4" xfId="0" applyNumberFormat="1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8" borderId="4" xfId="0" applyFont="1" applyFill="1" applyBorder="1"/>
    <xf numFmtId="4" fontId="16" fillId="8" borderId="4" xfId="0" applyNumberFormat="1" applyFont="1" applyFill="1" applyBorder="1"/>
    <xf numFmtId="49" fontId="15" fillId="6" borderId="4" xfId="0" applyNumberFormat="1" applyFont="1" applyFill="1" applyBorder="1" applyAlignment="1">
      <alignment horizontal="center"/>
    </xf>
    <xf numFmtId="4" fontId="15" fillId="6" borderId="4" xfId="0" applyNumberFormat="1" applyFont="1" applyFill="1" applyBorder="1"/>
    <xf numFmtId="49" fontId="15" fillId="4" borderId="4" xfId="0" applyNumberFormat="1" applyFont="1" applyFill="1" applyBorder="1" applyAlignment="1">
      <alignment horizontal="center"/>
    </xf>
    <xf numFmtId="49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4" xfId="0" applyFont="1" applyFill="1" applyBorder="1"/>
    <xf numFmtId="4" fontId="16" fillId="4" borderId="4" xfId="0" applyNumberFormat="1" applyFont="1" applyFill="1" applyBorder="1"/>
    <xf numFmtId="49" fontId="15" fillId="4" borderId="4" xfId="0" applyNumberFormat="1" applyFont="1" applyFill="1" applyBorder="1"/>
    <xf numFmtId="49" fontId="17" fillId="11" borderId="4" xfId="0" applyNumberFormat="1" applyFont="1" applyFill="1" applyBorder="1" applyAlignment="1">
      <alignment horizontal="center"/>
    </xf>
    <xf numFmtId="0" fontId="17" fillId="11" borderId="4" xfId="0" applyFont="1" applyFill="1" applyBorder="1" applyAlignment="1">
      <alignment horizontal="center"/>
    </xf>
    <xf numFmtId="0" fontId="17" fillId="11" borderId="4" xfId="0" applyFont="1" applyFill="1" applyBorder="1"/>
    <xf numFmtId="4" fontId="17" fillId="11" borderId="4" xfId="0" applyNumberFormat="1" applyFont="1" applyFill="1" applyBorder="1"/>
    <xf numFmtId="49" fontId="17" fillId="12" borderId="4" xfId="0" applyNumberFormat="1" applyFont="1" applyFill="1" applyBorder="1" applyAlignment="1">
      <alignment horizontal="center"/>
    </xf>
    <xf numFmtId="0" fontId="17" fillId="12" borderId="4" xfId="0" applyFont="1" applyFill="1" applyBorder="1" applyAlignment="1">
      <alignment horizontal="center"/>
    </xf>
    <xf numFmtId="0" fontId="17" fillId="12" borderId="4" xfId="0" applyFont="1" applyFill="1" applyBorder="1"/>
    <xf numFmtId="4" fontId="17" fillId="12" borderId="4" xfId="0" applyNumberFormat="1" applyFont="1" applyFill="1" applyBorder="1"/>
    <xf numFmtId="49" fontId="15" fillId="12" borderId="4" xfId="0" applyNumberFormat="1" applyFont="1" applyFill="1" applyBorder="1" applyAlignment="1">
      <alignment horizontal="center"/>
    </xf>
    <xf numFmtId="0" fontId="15" fillId="12" borderId="4" xfId="0" applyFont="1" applyFill="1" applyBorder="1" applyAlignment="1">
      <alignment horizontal="center"/>
    </xf>
    <xf numFmtId="0" fontId="15" fillId="12" borderId="4" xfId="0" applyFont="1" applyFill="1" applyBorder="1"/>
    <xf numFmtId="4" fontId="15" fillId="12" borderId="4" xfId="0" applyNumberFormat="1" applyFont="1" applyFill="1" applyBorder="1"/>
    <xf numFmtId="49" fontId="16" fillId="9" borderId="4" xfId="0" applyNumberFormat="1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6" fillId="9" borderId="4" xfId="0" applyFont="1" applyFill="1" applyBorder="1"/>
    <xf numFmtId="4" fontId="16" fillId="9" borderId="4" xfId="0" applyNumberFormat="1" applyFont="1" applyFill="1" applyBorder="1"/>
    <xf numFmtId="49" fontId="16" fillId="10" borderId="4" xfId="0" applyNumberFormat="1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10" borderId="4" xfId="0" applyFont="1" applyFill="1" applyBorder="1"/>
    <xf numFmtId="4" fontId="16" fillId="10" borderId="4" xfId="0" applyNumberFormat="1" applyFont="1" applyFill="1" applyBorder="1"/>
    <xf numFmtId="4" fontId="0" fillId="0" borderId="1" xfId="0" applyNumberFormat="1" applyBorder="1"/>
    <xf numFmtId="49" fontId="18" fillId="4" borderId="6" xfId="0" applyNumberFormat="1" applyFont="1" applyFill="1" applyBorder="1" applyAlignment="1">
      <alignment horizontal="right"/>
    </xf>
    <xf numFmtId="4" fontId="18" fillId="7" borderId="0" xfId="0" applyNumberFormat="1" applyFont="1" applyFill="1"/>
    <xf numFmtId="49" fontId="18" fillId="4" borderId="4" xfId="0" applyNumberFormat="1" applyFont="1" applyFill="1" applyBorder="1" applyAlignment="1">
      <alignment horizontal="right"/>
    </xf>
    <xf numFmtId="4" fontId="18" fillId="7" borderId="4" xfId="0" applyNumberFormat="1" applyFont="1" applyFill="1" applyBorder="1"/>
    <xf numFmtId="0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3" borderId="0" xfId="1" applyNumberFormat="1" applyBorder="1" applyAlignment="1">
      <alignment horizontal="left" wrapText="1"/>
    </xf>
    <xf numFmtId="0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6" fillId="5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3" borderId="2" xfId="1" applyFont="1" applyBorder="1" applyAlignment="1">
      <alignment wrapText="1"/>
    </xf>
    <xf numFmtId="0" fontId="0" fillId="0" borderId="2" xfId="0" applyBorder="1" applyAlignment="1">
      <alignment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FCFC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workbookViewId="0">
      <pane ySplit="5" topLeftCell="A6" activePane="bottomLeft" state="frozen"/>
      <selection pane="bottomLeft" activeCell="M122" sqref="M122"/>
    </sheetView>
  </sheetViews>
  <sheetFormatPr defaultRowHeight="15" x14ac:dyDescent="0.25"/>
  <cols>
    <col min="1" max="1" width="6.85546875" customWidth="1" collapsed="1"/>
    <col min="2" max="2" width="8.5703125" style="2" bestFit="1" customWidth="1"/>
    <col min="3" max="3" width="6.28515625" bestFit="1" customWidth="1" collapsed="1"/>
    <col min="4" max="4" width="54.140625" customWidth="1" collapsed="1"/>
    <col min="5" max="6" width="12.42578125" style="1" customWidth="1"/>
    <col min="7" max="7" width="14.7109375" style="1" customWidth="1"/>
    <col min="8" max="8" width="16.28515625" style="1" customWidth="1"/>
    <col min="9" max="9" width="10" customWidth="1" collapsed="1"/>
  </cols>
  <sheetData>
    <row r="1" spans="1:10" s="14" customFormat="1" ht="15.75" x14ac:dyDescent="0.25">
      <c r="A1" s="9" t="s">
        <v>143</v>
      </c>
      <c r="B1" s="10"/>
      <c r="C1" s="10"/>
      <c r="D1" s="11"/>
      <c r="E1" s="13"/>
      <c r="F1" s="13"/>
      <c r="G1" s="13"/>
      <c r="H1" s="13"/>
      <c r="I1" s="13"/>
      <c r="J1" s="12"/>
    </row>
    <row r="2" spans="1:10" s="14" customFormat="1" ht="15.75" x14ac:dyDescent="0.25">
      <c r="A2" s="9" t="s">
        <v>144</v>
      </c>
      <c r="B2" s="10"/>
      <c r="C2" s="10"/>
      <c r="D2" s="11"/>
      <c r="E2" s="13"/>
      <c r="F2" s="13"/>
      <c r="G2" s="13"/>
      <c r="H2" s="13"/>
      <c r="I2" s="13"/>
      <c r="J2" s="12"/>
    </row>
    <row r="3" spans="1:10" s="14" customFormat="1" ht="15.75" x14ac:dyDescent="0.25">
      <c r="A3" s="9" t="s">
        <v>145</v>
      </c>
      <c r="B3" s="10"/>
      <c r="C3" s="10"/>
      <c r="D3" s="11"/>
      <c r="E3" s="13"/>
      <c r="F3" s="13"/>
      <c r="G3" s="13"/>
      <c r="H3" s="13"/>
      <c r="I3" s="13"/>
      <c r="J3" s="12"/>
    </row>
    <row r="4" spans="1:10" s="14" customFormat="1" ht="15.75" x14ac:dyDescent="0.25">
      <c r="A4" s="102" t="s">
        <v>332</v>
      </c>
      <c r="B4" s="102"/>
      <c r="C4" s="102"/>
      <c r="D4" s="102"/>
      <c r="E4" s="13"/>
      <c r="F4" s="13"/>
      <c r="G4" s="13"/>
      <c r="H4" s="13"/>
      <c r="I4" s="13"/>
      <c r="J4" s="12"/>
    </row>
    <row r="5" spans="1:10" s="14" customFormat="1" ht="15.75" x14ac:dyDescent="0.25">
      <c r="A5" s="103" t="s">
        <v>333</v>
      </c>
      <c r="B5" s="103"/>
      <c r="C5" s="104"/>
      <c r="D5" s="105"/>
      <c r="E5" s="13"/>
      <c r="F5" s="13"/>
      <c r="G5" s="13"/>
      <c r="H5" s="13"/>
      <c r="I5" s="13"/>
      <c r="J5" s="12"/>
    </row>
    <row r="6" spans="1:10" s="14" customFormat="1" x14ac:dyDescent="0.25">
      <c r="A6" s="106" t="s">
        <v>146</v>
      </c>
      <c r="B6" s="106"/>
      <c r="C6" s="107"/>
      <c r="D6" s="107"/>
      <c r="E6" s="107"/>
      <c r="F6" s="107"/>
      <c r="G6" s="107"/>
      <c r="H6" s="107"/>
      <c r="I6" s="107"/>
      <c r="J6" s="108"/>
    </row>
    <row r="7" spans="1:10" x14ac:dyDescent="0.25">
      <c r="A7" s="2"/>
      <c r="C7" s="2"/>
      <c r="I7" s="1"/>
    </row>
    <row r="8" spans="1:10" x14ac:dyDescent="0.25">
      <c r="A8" s="109" t="s">
        <v>147</v>
      </c>
      <c r="B8" s="109"/>
      <c r="C8" s="109"/>
      <c r="D8" s="110"/>
      <c r="E8" s="110"/>
      <c r="F8" s="110"/>
      <c r="G8" s="110"/>
      <c r="H8" s="110"/>
      <c r="I8" s="110"/>
      <c r="J8" s="3"/>
    </row>
    <row r="9" spans="1:10" s="3" customFormat="1" ht="39" x14ac:dyDescent="0.25">
      <c r="A9" s="7" t="s">
        <v>0</v>
      </c>
      <c r="B9" s="7" t="s">
        <v>149</v>
      </c>
      <c r="C9" s="7" t="s">
        <v>1</v>
      </c>
      <c r="D9" s="7" t="s">
        <v>2</v>
      </c>
      <c r="E9" s="49" t="s">
        <v>152</v>
      </c>
      <c r="F9" s="49" t="s">
        <v>153</v>
      </c>
      <c r="G9" s="7" t="s">
        <v>154</v>
      </c>
      <c r="H9" s="7" t="s">
        <v>155</v>
      </c>
      <c r="I9" s="7" t="s">
        <v>156</v>
      </c>
    </row>
    <row r="10" spans="1:10" s="3" customFormat="1" x14ac:dyDescent="0.25">
      <c r="A10" s="7"/>
      <c r="B10" s="7"/>
      <c r="C10" s="7"/>
      <c r="D10" s="50" t="s">
        <v>255</v>
      </c>
      <c r="E10" s="49">
        <f>E11+E107+E112</f>
        <v>2261700</v>
      </c>
      <c r="F10" s="49">
        <f>F11+F107+F112</f>
        <v>2727360</v>
      </c>
      <c r="G10" s="8"/>
      <c r="H10" s="6"/>
      <c r="I10" s="6"/>
    </row>
    <row r="11" spans="1:10" x14ac:dyDescent="0.25">
      <c r="A11" s="51" t="s">
        <v>148</v>
      </c>
      <c r="B11" s="51">
        <v>32</v>
      </c>
      <c r="C11" s="51"/>
      <c r="D11" s="52" t="s">
        <v>150</v>
      </c>
      <c r="E11" s="53">
        <f>E12+E23+E69+E100</f>
        <v>2177300</v>
      </c>
      <c r="F11" s="53">
        <f>F12+F23+F69+F100</f>
        <v>2624560</v>
      </c>
      <c r="G11" s="5"/>
      <c r="H11" s="5"/>
      <c r="I11" s="4"/>
    </row>
    <row r="12" spans="1:10" x14ac:dyDescent="0.25">
      <c r="A12" s="54" t="s">
        <v>197</v>
      </c>
      <c r="B12" s="54">
        <v>321</v>
      </c>
      <c r="C12" s="54"/>
      <c r="D12" s="55" t="s">
        <v>151</v>
      </c>
      <c r="E12" s="56">
        <f>SUM(E13:E22)</f>
        <v>298900</v>
      </c>
      <c r="F12" s="56">
        <f>SUM(F13:F22)</f>
        <v>299150</v>
      </c>
      <c r="G12" s="20"/>
      <c r="H12" s="20"/>
      <c r="I12" s="19"/>
    </row>
    <row r="13" spans="1:10" x14ac:dyDescent="0.25">
      <c r="A13" s="57" t="s">
        <v>163</v>
      </c>
      <c r="B13" s="58" t="s">
        <v>3</v>
      </c>
      <c r="C13" s="59"/>
      <c r="D13" s="59" t="s">
        <v>4</v>
      </c>
      <c r="E13" s="60">
        <v>13600</v>
      </c>
      <c r="F13" s="60">
        <v>13600</v>
      </c>
      <c r="G13" s="15"/>
      <c r="H13" s="15"/>
      <c r="I13" s="35"/>
    </row>
    <row r="14" spans="1:10" x14ac:dyDescent="0.25">
      <c r="A14" s="61" t="s">
        <v>164</v>
      </c>
      <c r="B14" s="62" t="s">
        <v>5</v>
      </c>
      <c r="C14" s="63"/>
      <c r="D14" s="63" t="s">
        <v>6</v>
      </c>
      <c r="E14" s="64">
        <v>7000</v>
      </c>
      <c r="F14" s="64">
        <v>7000</v>
      </c>
      <c r="G14" s="16"/>
      <c r="H14" s="32"/>
      <c r="I14" s="33"/>
    </row>
    <row r="15" spans="1:10" x14ac:dyDescent="0.25">
      <c r="A15" s="57" t="s">
        <v>165</v>
      </c>
      <c r="B15" s="58" t="s">
        <v>7</v>
      </c>
      <c r="C15" s="59"/>
      <c r="D15" s="59" t="s">
        <v>8</v>
      </c>
      <c r="E15" s="60">
        <v>500</v>
      </c>
      <c r="F15" s="60">
        <v>500</v>
      </c>
      <c r="G15" s="15"/>
      <c r="H15" s="34"/>
      <c r="I15" s="35"/>
    </row>
    <row r="16" spans="1:10" x14ac:dyDescent="0.25">
      <c r="A16" s="61" t="s">
        <v>166</v>
      </c>
      <c r="B16" s="62" t="s">
        <v>9</v>
      </c>
      <c r="C16" s="63"/>
      <c r="D16" s="63" t="s">
        <v>10</v>
      </c>
      <c r="E16" s="64">
        <v>1500</v>
      </c>
      <c r="F16" s="64">
        <v>1500</v>
      </c>
      <c r="G16" s="16"/>
      <c r="H16" s="32"/>
      <c r="I16" s="33"/>
    </row>
    <row r="17" spans="1:9" x14ac:dyDescent="0.25">
      <c r="A17" s="57" t="s">
        <v>167</v>
      </c>
      <c r="B17" s="58" t="s">
        <v>11</v>
      </c>
      <c r="C17" s="59"/>
      <c r="D17" s="59" t="s">
        <v>12</v>
      </c>
      <c r="E17" s="60">
        <v>300</v>
      </c>
      <c r="F17" s="60">
        <v>300</v>
      </c>
      <c r="G17" s="15"/>
      <c r="H17" s="34"/>
      <c r="I17" s="35"/>
    </row>
    <row r="18" spans="1:9" x14ac:dyDescent="0.25">
      <c r="A18" s="61" t="s">
        <v>168</v>
      </c>
      <c r="B18" s="62" t="s">
        <v>13</v>
      </c>
      <c r="C18" s="63"/>
      <c r="D18" s="63" t="s">
        <v>14</v>
      </c>
      <c r="E18" s="64">
        <v>3000</v>
      </c>
      <c r="F18" s="64">
        <v>3000</v>
      </c>
      <c r="G18" s="16"/>
      <c r="H18" s="32"/>
      <c r="I18" s="33"/>
    </row>
    <row r="19" spans="1:9" x14ac:dyDescent="0.25">
      <c r="A19" s="57" t="s">
        <v>169</v>
      </c>
      <c r="B19" s="58" t="s">
        <v>15</v>
      </c>
      <c r="C19" s="59"/>
      <c r="D19" s="59" t="s">
        <v>16</v>
      </c>
      <c r="E19" s="60">
        <v>230000</v>
      </c>
      <c r="F19" s="60">
        <v>230000</v>
      </c>
      <c r="G19" s="15"/>
      <c r="H19" s="34"/>
      <c r="I19" s="35"/>
    </row>
    <row r="20" spans="1:9" x14ac:dyDescent="0.25">
      <c r="A20" s="61" t="s">
        <v>170</v>
      </c>
      <c r="B20" s="62" t="s">
        <v>17</v>
      </c>
      <c r="C20" s="63"/>
      <c r="D20" s="63" t="s">
        <v>18</v>
      </c>
      <c r="E20" s="64">
        <v>1000</v>
      </c>
      <c r="F20" s="64">
        <v>1250</v>
      </c>
      <c r="G20" s="16"/>
      <c r="H20" s="32"/>
      <c r="I20" s="33"/>
    </row>
    <row r="21" spans="1:9" x14ac:dyDescent="0.25">
      <c r="A21" s="57" t="s">
        <v>171</v>
      </c>
      <c r="B21" s="58" t="s">
        <v>19</v>
      </c>
      <c r="C21" s="59"/>
      <c r="D21" s="59" t="s">
        <v>20</v>
      </c>
      <c r="E21" s="60">
        <v>35000</v>
      </c>
      <c r="F21" s="60">
        <v>35000</v>
      </c>
      <c r="G21" s="15"/>
      <c r="H21" s="34"/>
      <c r="I21" s="35"/>
    </row>
    <row r="22" spans="1:9" x14ac:dyDescent="0.25">
      <c r="A22" s="61" t="s">
        <v>198</v>
      </c>
      <c r="B22" s="62" t="s">
        <v>21</v>
      </c>
      <c r="C22" s="63"/>
      <c r="D22" s="63" t="s">
        <v>22</v>
      </c>
      <c r="E22" s="64">
        <v>7000</v>
      </c>
      <c r="F22" s="64">
        <v>7000</v>
      </c>
      <c r="G22" s="16"/>
      <c r="H22" s="32"/>
      <c r="I22" s="33"/>
    </row>
    <row r="23" spans="1:9" s="24" customFormat="1" x14ac:dyDescent="0.25">
      <c r="A23" s="65" t="s">
        <v>196</v>
      </c>
      <c r="B23" s="66">
        <v>322</v>
      </c>
      <c r="C23" s="67"/>
      <c r="D23" s="67" t="s">
        <v>188</v>
      </c>
      <c r="E23" s="68">
        <f>SUM(E24:E68)</f>
        <v>949700</v>
      </c>
      <c r="F23" s="68">
        <f>SUM(F24:F68)-F29</f>
        <v>1172485</v>
      </c>
      <c r="G23" s="22"/>
      <c r="H23" s="21"/>
      <c r="I23" s="23"/>
    </row>
    <row r="24" spans="1:9" x14ac:dyDescent="0.25">
      <c r="A24" s="69" t="s">
        <v>172</v>
      </c>
      <c r="B24" s="58" t="s">
        <v>23</v>
      </c>
      <c r="C24" s="59"/>
      <c r="D24" s="59" t="s">
        <v>24</v>
      </c>
      <c r="E24" s="70">
        <v>18000</v>
      </c>
      <c r="F24" s="70">
        <f>E24*125%</f>
        <v>22500</v>
      </c>
      <c r="G24" s="15" t="s">
        <v>160</v>
      </c>
      <c r="H24" s="15" t="s">
        <v>277</v>
      </c>
      <c r="I24" s="35" t="s">
        <v>254</v>
      </c>
    </row>
    <row r="25" spans="1:9" x14ac:dyDescent="0.25">
      <c r="A25" s="71" t="s">
        <v>173</v>
      </c>
      <c r="B25" s="62" t="s">
        <v>25</v>
      </c>
      <c r="C25" s="63"/>
      <c r="D25" s="63" t="s">
        <v>26</v>
      </c>
      <c r="E25" s="64">
        <v>5500</v>
      </c>
      <c r="F25" s="64">
        <f t="shared" ref="F25:F121" si="0">E25*125%</f>
        <v>6875</v>
      </c>
      <c r="G25" s="16" t="s">
        <v>161</v>
      </c>
      <c r="H25" s="32" t="s">
        <v>277</v>
      </c>
      <c r="I25" s="33" t="s">
        <v>254</v>
      </c>
    </row>
    <row r="26" spans="1:9" x14ac:dyDescent="0.25">
      <c r="A26" s="69" t="s">
        <v>174</v>
      </c>
      <c r="B26" s="58" t="s">
        <v>27</v>
      </c>
      <c r="C26" s="59"/>
      <c r="D26" s="59" t="s">
        <v>28</v>
      </c>
      <c r="E26" s="70">
        <v>15000</v>
      </c>
      <c r="F26" s="70">
        <f t="shared" si="0"/>
        <v>18750</v>
      </c>
      <c r="G26" s="17" t="s">
        <v>160</v>
      </c>
      <c r="H26" s="34" t="s">
        <v>277</v>
      </c>
      <c r="I26" s="35" t="s">
        <v>254</v>
      </c>
    </row>
    <row r="27" spans="1:9" x14ac:dyDescent="0.25">
      <c r="A27" s="71" t="s">
        <v>175</v>
      </c>
      <c r="B27" s="62" t="s">
        <v>29</v>
      </c>
      <c r="C27" s="63"/>
      <c r="D27" s="63" t="s">
        <v>30</v>
      </c>
      <c r="E27" s="64">
        <v>10000</v>
      </c>
      <c r="F27" s="64">
        <f t="shared" si="0"/>
        <v>12500</v>
      </c>
      <c r="G27" s="16" t="s">
        <v>160</v>
      </c>
      <c r="H27" s="32" t="s">
        <v>277</v>
      </c>
      <c r="I27" s="33" t="s">
        <v>254</v>
      </c>
    </row>
    <row r="28" spans="1:9" x14ac:dyDescent="0.25">
      <c r="A28" s="69" t="s">
        <v>176</v>
      </c>
      <c r="B28" s="58" t="s">
        <v>31</v>
      </c>
      <c r="C28" s="59"/>
      <c r="D28" s="59" t="s">
        <v>32</v>
      </c>
      <c r="E28" s="70">
        <v>20000</v>
      </c>
      <c r="F28" s="70">
        <f t="shared" si="0"/>
        <v>25000</v>
      </c>
      <c r="G28" s="17" t="s">
        <v>160</v>
      </c>
      <c r="H28" s="15" t="s">
        <v>277</v>
      </c>
      <c r="I28" s="35" t="s">
        <v>254</v>
      </c>
    </row>
    <row r="29" spans="1:9" x14ac:dyDescent="0.25">
      <c r="A29" s="72" t="s">
        <v>177</v>
      </c>
      <c r="B29" s="73" t="s">
        <v>33</v>
      </c>
      <c r="C29" s="74"/>
      <c r="D29" s="74" t="s">
        <v>34</v>
      </c>
      <c r="E29" s="75">
        <v>460000</v>
      </c>
      <c r="F29" s="75">
        <f t="shared" si="0"/>
        <v>575000</v>
      </c>
      <c r="G29" s="25" t="s">
        <v>160</v>
      </c>
      <c r="H29" s="40" t="s">
        <v>277</v>
      </c>
      <c r="I29" s="41" t="s">
        <v>254</v>
      </c>
    </row>
    <row r="30" spans="1:9" x14ac:dyDescent="0.25">
      <c r="A30" s="71"/>
      <c r="B30" s="62"/>
      <c r="C30" s="76" t="s">
        <v>259</v>
      </c>
      <c r="D30" s="63" t="s">
        <v>278</v>
      </c>
      <c r="E30" s="98" t="s">
        <v>290</v>
      </c>
      <c r="F30" s="99">
        <f>E30*125%</f>
        <v>25000</v>
      </c>
      <c r="G30" s="16" t="s">
        <v>160</v>
      </c>
      <c r="H30" s="18" t="s">
        <v>277</v>
      </c>
      <c r="I30" s="36" t="s">
        <v>254</v>
      </c>
    </row>
    <row r="31" spans="1:9" x14ac:dyDescent="0.25">
      <c r="A31" s="71"/>
      <c r="B31" s="62"/>
      <c r="C31" s="76" t="s">
        <v>260</v>
      </c>
      <c r="D31" s="63" t="s">
        <v>287</v>
      </c>
      <c r="E31" s="100" t="s">
        <v>291</v>
      </c>
      <c r="F31" s="101">
        <f t="shared" ref="F31:F59" si="1">E31*125%</f>
        <v>22500</v>
      </c>
      <c r="G31" s="16" t="s">
        <v>160</v>
      </c>
      <c r="H31" s="18" t="s">
        <v>277</v>
      </c>
      <c r="I31" s="36" t="s">
        <v>254</v>
      </c>
    </row>
    <row r="32" spans="1:9" x14ac:dyDescent="0.25">
      <c r="A32" s="71"/>
      <c r="B32" s="62"/>
      <c r="C32" s="76" t="s">
        <v>261</v>
      </c>
      <c r="D32" s="63" t="s">
        <v>288</v>
      </c>
      <c r="E32" s="100" t="s">
        <v>292</v>
      </c>
      <c r="F32" s="101">
        <f t="shared" si="1"/>
        <v>23750</v>
      </c>
      <c r="G32" s="16" t="s">
        <v>160</v>
      </c>
      <c r="H32" s="18" t="s">
        <v>277</v>
      </c>
      <c r="I32" s="36" t="s">
        <v>254</v>
      </c>
    </row>
    <row r="33" spans="1:9" x14ac:dyDescent="0.25">
      <c r="A33" s="71"/>
      <c r="B33" s="62"/>
      <c r="C33" s="76" t="s">
        <v>262</v>
      </c>
      <c r="D33" s="63" t="s">
        <v>289</v>
      </c>
      <c r="E33" s="100" t="s">
        <v>286</v>
      </c>
      <c r="F33" s="101">
        <f t="shared" si="1"/>
        <v>15000</v>
      </c>
      <c r="G33" s="16" t="s">
        <v>160</v>
      </c>
      <c r="H33" s="18" t="s">
        <v>277</v>
      </c>
      <c r="I33" s="36" t="s">
        <v>254</v>
      </c>
    </row>
    <row r="34" spans="1:9" x14ac:dyDescent="0.25">
      <c r="A34" s="71"/>
      <c r="B34" s="62"/>
      <c r="C34" s="76" t="s">
        <v>263</v>
      </c>
      <c r="D34" s="63" t="s">
        <v>279</v>
      </c>
      <c r="E34" s="100" t="s">
        <v>291</v>
      </c>
      <c r="F34" s="101">
        <f t="shared" si="1"/>
        <v>22500</v>
      </c>
      <c r="G34" s="16" t="s">
        <v>160</v>
      </c>
      <c r="H34" s="18" t="s">
        <v>277</v>
      </c>
      <c r="I34" s="36" t="s">
        <v>254</v>
      </c>
    </row>
    <row r="35" spans="1:9" x14ac:dyDescent="0.25">
      <c r="A35" s="71"/>
      <c r="B35" s="62"/>
      <c r="C35" s="76" t="s">
        <v>264</v>
      </c>
      <c r="D35" s="63" t="s">
        <v>280</v>
      </c>
      <c r="E35" s="100" t="s">
        <v>291</v>
      </c>
      <c r="F35" s="101">
        <f t="shared" si="1"/>
        <v>22500</v>
      </c>
      <c r="G35" s="16" t="s">
        <v>160</v>
      </c>
      <c r="H35" s="18" t="s">
        <v>277</v>
      </c>
      <c r="I35" s="36" t="s">
        <v>254</v>
      </c>
    </row>
    <row r="36" spans="1:9" x14ac:dyDescent="0.25">
      <c r="A36" s="71"/>
      <c r="B36" s="62"/>
      <c r="C36" s="76" t="s">
        <v>265</v>
      </c>
      <c r="D36" s="63" t="s">
        <v>281</v>
      </c>
      <c r="E36" s="100" t="s">
        <v>291</v>
      </c>
      <c r="F36" s="101">
        <f t="shared" si="1"/>
        <v>22500</v>
      </c>
      <c r="G36" s="16" t="s">
        <v>160</v>
      </c>
      <c r="H36" s="18" t="s">
        <v>277</v>
      </c>
      <c r="I36" s="36" t="s">
        <v>254</v>
      </c>
    </row>
    <row r="37" spans="1:9" x14ac:dyDescent="0.25">
      <c r="A37" s="71"/>
      <c r="B37" s="62"/>
      <c r="C37" s="76" t="s">
        <v>266</v>
      </c>
      <c r="D37" s="63" t="s">
        <v>282</v>
      </c>
      <c r="E37" s="100" t="s">
        <v>292</v>
      </c>
      <c r="F37" s="101">
        <f t="shared" si="1"/>
        <v>23750</v>
      </c>
      <c r="G37" s="16" t="s">
        <v>160</v>
      </c>
      <c r="H37" s="18" t="s">
        <v>277</v>
      </c>
      <c r="I37" s="36" t="s">
        <v>254</v>
      </c>
    </row>
    <row r="38" spans="1:9" x14ac:dyDescent="0.25">
      <c r="A38" s="71"/>
      <c r="B38" s="62"/>
      <c r="C38" s="76" t="s">
        <v>267</v>
      </c>
      <c r="D38" s="63" t="s">
        <v>308</v>
      </c>
      <c r="E38" s="100" t="s">
        <v>309</v>
      </c>
      <c r="F38" s="101">
        <f t="shared" si="1"/>
        <v>23125</v>
      </c>
      <c r="G38" s="16" t="s">
        <v>160</v>
      </c>
      <c r="H38" s="18" t="s">
        <v>277</v>
      </c>
      <c r="I38" s="36" t="s">
        <v>254</v>
      </c>
    </row>
    <row r="39" spans="1:9" x14ac:dyDescent="0.25">
      <c r="A39" s="71"/>
      <c r="B39" s="62"/>
      <c r="C39" s="76" t="s">
        <v>268</v>
      </c>
      <c r="D39" s="63" t="s">
        <v>283</v>
      </c>
      <c r="E39" s="100" t="s">
        <v>290</v>
      </c>
      <c r="F39" s="101">
        <f t="shared" si="1"/>
        <v>25000</v>
      </c>
      <c r="G39" s="16" t="s">
        <v>160</v>
      </c>
      <c r="H39" s="18" t="s">
        <v>277</v>
      </c>
      <c r="I39" s="36" t="s">
        <v>254</v>
      </c>
    </row>
    <row r="40" spans="1:9" x14ac:dyDescent="0.25">
      <c r="A40" s="71"/>
      <c r="B40" s="62"/>
      <c r="C40" s="76" t="s">
        <v>269</v>
      </c>
      <c r="D40" s="63" t="s">
        <v>293</v>
      </c>
      <c r="E40" s="100" t="s">
        <v>298</v>
      </c>
      <c r="F40" s="101">
        <f t="shared" si="1"/>
        <v>20625</v>
      </c>
      <c r="G40" s="16" t="s">
        <v>160</v>
      </c>
      <c r="H40" s="18" t="s">
        <v>277</v>
      </c>
      <c r="I40" s="36" t="s">
        <v>254</v>
      </c>
    </row>
    <row r="41" spans="1:9" x14ac:dyDescent="0.25">
      <c r="A41" s="71"/>
      <c r="B41" s="62"/>
      <c r="C41" s="76" t="s">
        <v>269</v>
      </c>
      <c r="D41" s="63" t="s">
        <v>296</v>
      </c>
      <c r="E41" s="100" t="s">
        <v>297</v>
      </c>
      <c r="F41" s="101">
        <f t="shared" si="1"/>
        <v>24500</v>
      </c>
      <c r="G41" s="16" t="s">
        <v>160</v>
      </c>
      <c r="H41" s="18" t="s">
        <v>277</v>
      </c>
      <c r="I41" s="36" t="s">
        <v>254</v>
      </c>
    </row>
    <row r="42" spans="1:9" x14ac:dyDescent="0.25">
      <c r="A42" s="71"/>
      <c r="B42" s="62"/>
      <c r="C42" s="76" t="s">
        <v>270</v>
      </c>
      <c r="D42" s="63" t="s">
        <v>294</v>
      </c>
      <c r="E42" s="100" t="s">
        <v>291</v>
      </c>
      <c r="F42" s="101">
        <f t="shared" si="1"/>
        <v>22500</v>
      </c>
      <c r="G42" s="16" t="s">
        <v>160</v>
      </c>
      <c r="H42" s="18" t="s">
        <v>277</v>
      </c>
      <c r="I42" s="36" t="s">
        <v>254</v>
      </c>
    </row>
    <row r="43" spans="1:9" x14ac:dyDescent="0.25">
      <c r="A43" s="71"/>
      <c r="B43" s="62"/>
      <c r="C43" s="76" t="s">
        <v>271</v>
      </c>
      <c r="D43" s="63" t="s">
        <v>303</v>
      </c>
      <c r="E43" s="100" t="s">
        <v>304</v>
      </c>
      <c r="F43" s="101">
        <f t="shared" si="1"/>
        <v>24750</v>
      </c>
      <c r="G43" s="16" t="s">
        <v>160</v>
      </c>
      <c r="H43" s="18" t="s">
        <v>277</v>
      </c>
      <c r="I43" s="36" t="s">
        <v>254</v>
      </c>
    </row>
    <row r="44" spans="1:9" x14ac:dyDescent="0.25">
      <c r="A44" s="71"/>
      <c r="B44" s="62"/>
      <c r="C44" s="76" t="s">
        <v>272</v>
      </c>
      <c r="D44" s="63" t="s">
        <v>302</v>
      </c>
      <c r="E44" s="100" t="s">
        <v>305</v>
      </c>
      <c r="F44" s="101">
        <f t="shared" si="1"/>
        <v>20000</v>
      </c>
      <c r="G44" s="16" t="s">
        <v>160</v>
      </c>
      <c r="H44" s="18" t="s">
        <v>277</v>
      </c>
      <c r="I44" s="36" t="s">
        <v>254</v>
      </c>
    </row>
    <row r="45" spans="1:9" x14ac:dyDescent="0.25">
      <c r="A45" s="71"/>
      <c r="B45" s="62"/>
      <c r="C45" s="76" t="s">
        <v>273</v>
      </c>
      <c r="D45" s="63" t="s">
        <v>331</v>
      </c>
      <c r="E45" s="100" t="s">
        <v>305</v>
      </c>
      <c r="F45" s="101">
        <f t="shared" si="1"/>
        <v>20000</v>
      </c>
      <c r="G45" s="16" t="s">
        <v>160</v>
      </c>
      <c r="H45" s="18" t="s">
        <v>277</v>
      </c>
      <c r="I45" s="36" t="s">
        <v>254</v>
      </c>
    </row>
    <row r="46" spans="1:9" x14ac:dyDescent="0.25">
      <c r="A46" s="71"/>
      <c r="B46" s="62"/>
      <c r="C46" s="76" t="s">
        <v>273</v>
      </c>
      <c r="D46" s="63" t="s">
        <v>322</v>
      </c>
      <c r="E46" s="100" t="s">
        <v>307</v>
      </c>
      <c r="F46" s="101">
        <f t="shared" si="1"/>
        <v>7500</v>
      </c>
      <c r="G46" s="16" t="s">
        <v>160</v>
      </c>
      <c r="H46" s="18" t="s">
        <v>277</v>
      </c>
      <c r="I46" s="36" t="s">
        <v>254</v>
      </c>
    </row>
    <row r="47" spans="1:9" x14ac:dyDescent="0.25">
      <c r="A47" s="71"/>
      <c r="B47" s="62"/>
      <c r="C47" s="76" t="s">
        <v>274</v>
      </c>
      <c r="D47" s="63" t="s">
        <v>306</v>
      </c>
      <c r="E47" s="100" t="s">
        <v>307</v>
      </c>
      <c r="F47" s="101">
        <f t="shared" si="1"/>
        <v>7500</v>
      </c>
      <c r="G47" s="16" t="s">
        <v>160</v>
      </c>
      <c r="H47" s="18" t="s">
        <v>277</v>
      </c>
      <c r="I47" s="36" t="s">
        <v>254</v>
      </c>
    </row>
    <row r="48" spans="1:9" x14ac:dyDescent="0.25">
      <c r="A48" s="71"/>
      <c r="B48" s="62"/>
      <c r="C48" s="76" t="s">
        <v>275</v>
      </c>
      <c r="D48" s="63" t="s">
        <v>313</v>
      </c>
      <c r="E48" s="100" t="s">
        <v>290</v>
      </c>
      <c r="F48" s="101">
        <f t="shared" si="1"/>
        <v>25000</v>
      </c>
      <c r="G48" s="16" t="s">
        <v>160</v>
      </c>
      <c r="H48" s="18" t="s">
        <v>277</v>
      </c>
      <c r="I48" s="36" t="s">
        <v>254</v>
      </c>
    </row>
    <row r="49" spans="1:9" x14ac:dyDescent="0.25">
      <c r="A49" s="71"/>
      <c r="B49" s="62"/>
      <c r="C49" s="76" t="s">
        <v>276</v>
      </c>
      <c r="D49" s="63" t="s">
        <v>329</v>
      </c>
      <c r="E49" s="100" t="s">
        <v>291</v>
      </c>
      <c r="F49" s="101">
        <f t="shared" si="1"/>
        <v>22500</v>
      </c>
      <c r="G49" s="16" t="s">
        <v>160</v>
      </c>
      <c r="H49" s="18" t="s">
        <v>277</v>
      </c>
      <c r="I49" s="36" t="s">
        <v>254</v>
      </c>
    </row>
    <row r="50" spans="1:9" x14ac:dyDescent="0.25">
      <c r="A50" s="71"/>
      <c r="B50" s="62"/>
      <c r="C50" s="76" t="s">
        <v>295</v>
      </c>
      <c r="D50" s="63" t="s">
        <v>314</v>
      </c>
      <c r="E50" s="100" t="s">
        <v>315</v>
      </c>
      <c r="F50" s="101">
        <f t="shared" si="1"/>
        <v>18750</v>
      </c>
      <c r="G50" s="16" t="s">
        <v>160</v>
      </c>
      <c r="H50" s="18" t="s">
        <v>277</v>
      </c>
      <c r="I50" s="36" t="s">
        <v>254</v>
      </c>
    </row>
    <row r="51" spans="1:9" x14ac:dyDescent="0.25">
      <c r="A51" s="71"/>
      <c r="B51" s="62"/>
      <c r="C51" s="76" t="s">
        <v>299</v>
      </c>
      <c r="D51" s="63" t="s">
        <v>325</v>
      </c>
      <c r="E51" s="100" t="s">
        <v>323</v>
      </c>
      <c r="F51" s="101">
        <f t="shared" si="1"/>
        <v>12500</v>
      </c>
      <c r="G51" s="16" t="s">
        <v>160</v>
      </c>
      <c r="H51" s="18" t="s">
        <v>277</v>
      </c>
      <c r="I51" s="36" t="s">
        <v>254</v>
      </c>
    </row>
    <row r="52" spans="1:9" x14ac:dyDescent="0.25">
      <c r="A52" s="71"/>
      <c r="B52" s="62"/>
      <c r="C52" s="76" t="s">
        <v>300</v>
      </c>
      <c r="D52" s="63" t="s">
        <v>316</v>
      </c>
      <c r="E52" s="100" t="s">
        <v>291</v>
      </c>
      <c r="F52" s="101">
        <f t="shared" si="1"/>
        <v>22500</v>
      </c>
      <c r="G52" s="16" t="s">
        <v>160</v>
      </c>
      <c r="H52" s="18" t="s">
        <v>277</v>
      </c>
      <c r="I52" s="36" t="s">
        <v>254</v>
      </c>
    </row>
    <row r="53" spans="1:9" x14ac:dyDescent="0.25">
      <c r="A53" s="71"/>
      <c r="B53" s="62"/>
      <c r="C53" s="76" t="s">
        <v>301</v>
      </c>
      <c r="D53" s="63" t="s">
        <v>310</v>
      </c>
      <c r="E53" s="100" t="s">
        <v>291</v>
      </c>
      <c r="F53" s="101">
        <f t="shared" si="1"/>
        <v>22500</v>
      </c>
      <c r="G53" s="16" t="s">
        <v>160</v>
      </c>
      <c r="H53" s="18" t="s">
        <v>277</v>
      </c>
      <c r="I53" s="36" t="s">
        <v>254</v>
      </c>
    </row>
    <row r="54" spans="1:9" x14ac:dyDescent="0.25">
      <c r="A54" s="71"/>
      <c r="B54" s="62"/>
      <c r="C54" s="76" t="s">
        <v>318</v>
      </c>
      <c r="D54" s="63" t="s">
        <v>311</v>
      </c>
      <c r="E54" s="100" t="s">
        <v>323</v>
      </c>
      <c r="F54" s="101">
        <f t="shared" si="1"/>
        <v>12500</v>
      </c>
      <c r="G54" s="16" t="s">
        <v>160</v>
      </c>
      <c r="H54" s="18" t="s">
        <v>277</v>
      </c>
      <c r="I54" s="36" t="s">
        <v>254</v>
      </c>
    </row>
    <row r="55" spans="1:9" x14ac:dyDescent="0.25">
      <c r="A55" s="71"/>
      <c r="B55" s="62"/>
      <c r="C55" s="76" t="s">
        <v>319</v>
      </c>
      <c r="D55" s="63" t="s">
        <v>312</v>
      </c>
      <c r="E55" s="100" t="s">
        <v>330</v>
      </c>
      <c r="F55" s="101">
        <f t="shared" si="1"/>
        <v>3750</v>
      </c>
      <c r="G55" s="16" t="s">
        <v>160</v>
      </c>
      <c r="H55" s="18" t="s">
        <v>277</v>
      </c>
      <c r="I55" s="36" t="s">
        <v>254</v>
      </c>
    </row>
    <row r="56" spans="1:9" x14ac:dyDescent="0.25">
      <c r="A56" s="71"/>
      <c r="B56" s="62"/>
      <c r="C56" s="76" t="s">
        <v>320</v>
      </c>
      <c r="D56" s="63" t="s">
        <v>317</v>
      </c>
      <c r="E56" s="100" t="s">
        <v>286</v>
      </c>
      <c r="F56" s="101">
        <f t="shared" si="1"/>
        <v>15000</v>
      </c>
      <c r="G56" s="16" t="s">
        <v>160</v>
      </c>
      <c r="H56" s="18" t="s">
        <v>277</v>
      </c>
      <c r="I56" s="36" t="s">
        <v>254</v>
      </c>
    </row>
    <row r="57" spans="1:9" x14ac:dyDescent="0.25">
      <c r="A57" s="71"/>
      <c r="B57" s="62"/>
      <c r="C57" s="76" t="s">
        <v>321</v>
      </c>
      <c r="D57" s="63" t="s">
        <v>285</v>
      </c>
      <c r="E57" s="100" t="s">
        <v>286</v>
      </c>
      <c r="F57" s="101">
        <f t="shared" si="1"/>
        <v>15000</v>
      </c>
      <c r="G57" s="16" t="s">
        <v>160</v>
      </c>
      <c r="H57" s="18" t="s">
        <v>277</v>
      </c>
      <c r="I57" s="36" t="s">
        <v>254</v>
      </c>
    </row>
    <row r="58" spans="1:9" x14ac:dyDescent="0.25">
      <c r="A58" s="71"/>
      <c r="B58" s="62"/>
      <c r="C58" s="76" t="s">
        <v>326</v>
      </c>
      <c r="D58" s="63" t="s">
        <v>324</v>
      </c>
      <c r="E58" s="100" t="s">
        <v>328</v>
      </c>
      <c r="F58" s="101">
        <f t="shared" si="1"/>
        <v>7000</v>
      </c>
      <c r="G58" s="16" t="s">
        <v>160</v>
      </c>
      <c r="H58" s="18" t="s">
        <v>277</v>
      </c>
      <c r="I58" s="36" t="s">
        <v>254</v>
      </c>
    </row>
    <row r="59" spans="1:9" x14ac:dyDescent="0.25">
      <c r="A59" s="71"/>
      <c r="B59" s="62"/>
      <c r="C59" s="76" t="s">
        <v>327</v>
      </c>
      <c r="D59" s="63" t="s">
        <v>284</v>
      </c>
      <c r="E59" s="100" t="s">
        <v>290</v>
      </c>
      <c r="F59" s="101">
        <f t="shared" si="1"/>
        <v>25000</v>
      </c>
      <c r="G59" s="16" t="s">
        <v>160</v>
      </c>
      <c r="H59" s="18" t="s">
        <v>277</v>
      </c>
      <c r="I59" s="36" t="s">
        <v>254</v>
      </c>
    </row>
    <row r="60" spans="1:9" s="45" customFormat="1" ht="23.25" x14ac:dyDescent="0.25">
      <c r="A60" s="77" t="s">
        <v>178</v>
      </c>
      <c r="B60" s="78" t="s">
        <v>35</v>
      </c>
      <c r="C60" s="79"/>
      <c r="D60" s="79" t="s">
        <v>36</v>
      </c>
      <c r="E60" s="80">
        <v>122000</v>
      </c>
      <c r="F60" s="80">
        <f>E60*113%</f>
        <v>137860</v>
      </c>
      <c r="G60" s="42"/>
      <c r="H60" s="43" t="s">
        <v>162</v>
      </c>
      <c r="I60" s="44"/>
    </row>
    <row r="61" spans="1:9" x14ac:dyDescent="0.25">
      <c r="A61" s="71" t="s">
        <v>179</v>
      </c>
      <c r="B61" s="62" t="s">
        <v>37</v>
      </c>
      <c r="C61" s="63"/>
      <c r="D61" s="63" t="s">
        <v>38</v>
      </c>
      <c r="E61" s="64">
        <v>6000</v>
      </c>
      <c r="F61" s="64">
        <f t="shared" si="0"/>
        <v>7500</v>
      </c>
      <c r="G61" s="16" t="s">
        <v>160</v>
      </c>
      <c r="H61" s="32" t="s">
        <v>277</v>
      </c>
      <c r="I61" s="33" t="s">
        <v>254</v>
      </c>
    </row>
    <row r="62" spans="1:9" x14ac:dyDescent="0.25">
      <c r="A62" s="69" t="s">
        <v>180</v>
      </c>
      <c r="B62" s="58" t="s">
        <v>39</v>
      </c>
      <c r="C62" s="59"/>
      <c r="D62" s="59" t="s">
        <v>40</v>
      </c>
      <c r="E62" s="70">
        <v>10000</v>
      </c>
      <c r="F62" s="70">
        <f t="shared" si="0"/>
        <v>12500</v>
      </c>
      <c r="G62" s="17" t="s">
        <v>160</v>
      </c>
      <c r="H62" s="15" t="s">
        <v>277</v>
      </c>
      <c r="I62" s="35" t="s">
        <v>254</v>
      </c>
    </row>
    <row r="63" spans="1:9" s="45" customFormat="1" ht="23.25" x14ac:dyDescent="0.25">
      <c r="A63" s="81" t="s">
        <v>181</v>
      </c>
      <c r="B63" s="82" t="s">
        <v>41</v>
      </c>
      <c r="C63" s="83"/>
      <c r="D63" s="83" t="s">
        <v>42</v>
      </c>
      <c r="E63" s="84">
        <v>220000</v>
      </c>
      <c r="F63" s="84">
        <f t="shared" si="0"/>
        <v>275000</v>
      </c>
      <c r="G63" s="46"/>
      <c r="H63" s="47" t="s">
        <v>162</v>
      </c>
      <c r="I63" s="48"/>
    </row>
    <row r="64" spans="1:9" x14ac:dyDescent="0.25">
      <c r="A64" s="69" t="s">
        <v>182</v>
      </c>
      <c r="B64" s="58" t="s">
        <v>43</v>
      </c>
      <c r="C64" s="59"/>
      <c r="D64" s="59" t="s">
        <v>44</v>
      </c>
      <c r="E64" s="70">
        <v>20000</v>
      </c>
      <c r="F64" s="70">
        <f t="shared" si="0"/>
        <v>25000</v>
      </c>
      <c r="G64" s="17" t="s">
        <v>160</v>
      </c>
      <c r="H64" s="15" t="s">
        <v>277</v>
      </c>
      <c r="I64" s="35" t="s">
        <v>254</v>
      </c>
    </row>
    <row r="65" spans="1:9" x14ac:dyDescent="0.25">
      <c r="A65" s="71" t="s">
        <v>183</v>
      </c>
      <c r="B65" s="62" t="s">
        <v>45</v>
      </c>
      <c r="C65" s="63"/>
      <c r="D65" s="63" t="s">
        <v>46</v>
      </c>
      <c r="E65" s="64">
        <v>2000</v>
      </c>
      <c r="F65" s="64">
        <f t="shared" si="0"/>
        <v>2500</v>
      </c>
      <c r="G65" s="16" t="s">
        <v>160</v>
      </c>
      <c r="H65" s="32" t="s">
        <v>277</v>
      </c>
      <c r="I65" s="33" t="s">
        <v>254</v>
      </c>
    </row>
    <row r="66" spans="1:9" x14ac:dyDescent="0.25">
      <c r="A66" s="69" t="s">
        <v>184</v>
      </c>
      <c r="B66" s="58" t="s">
        <v>47</v>
      </c>
      <c r="C66" s="59"/>
      <c r="D66" s="59" t="s">
        <v>48</v>
      </c>
      <c r="E66" s="70">
        <v>17000</v>
      </c>
      <c r="F66" s="70">
        <f t="shared" si="0"/>
        <v>21250</v>
      </c>
      <c r="G66" s="17" t="s">
        <v>160</v>
      </c>
      <c r="H66" s="34" t="s">
        <v>277</v>
      </c>
      <c r="I66" s="35" t="s">
        <v>254</v>
      </c>
    </row>
    <row r="67" spans="1:9" x14ac:dyDescent="0.25">
      <c r="A67" s="71" t="s">
        <v>185</v>
      </c>
      <c r="B67" s="62" t="s">
        <v>49</v>
      </c>
      <c r="C67" s="63"/>
      <c r="D67" s="63" t="s">
        <v>50</v>
      </c>
      <c r="E67" s="64">
        <v>18600</v>
      </c>
      <c r="F67" s="64">
        <f t="shared" si="0"/>
        <v>23250</v>
      </c>
      <c r="G67" s="16" t="s">
        <v>160</v>
      </c>
      <c r="H67" s="32" t="s">
        <v>277</v>
      </c>
      <c r="I67" s="33" t="s">
        <v>254</v>
      </c>
    </row>
    <row r="68" spans="1:9" x14ac:dyDescent="0.25">
      <c r="A68" s="69" t="s">
        <v>186</v>
      </c>
      <c r="B68" s="58" t="s">
        <v>51</v>
      </c>
      <c r="C68" s="59"/>
      <c r="D68" s="59" t="s">
        <v>52</v>
      </c>
      <c r="E68" s="70">
        <v>5600</v>
      </c>
      <c r="F68" s="70">
        <f t="shared" si="0"/>
        <v>7000</v>
      </c>
      <c r="G68" s="17" t="s">
        <v>160</v>
      </c>
      <c r="H68" s="15" t="s">
        <v>277</v>
      </c>
      <c r="I68" s="35" t="s">
        <v>254</v>
      </c>
    </row>
    <row r="69" spans="1:9" s="24" customFormat="1" x14ac:dyDescent="0.25">
      <c r="A69" s="65" t="s">
        <v>187</v>
      </c>
      <c r="B69" s="66">
        <v>323</v>
      </c>
      <c r="C69" s="67"/>
      <c r="D69" s="67" t="s">
        <v>189</v>
      </c>
      <c r="E69" s="68">
        <f>SUM(E70:E99)</f>
        <v>900800</v>
      </c>
      <c r="F69" s="68">
        <f>SUM(F70:F99)</f>
        <v>1118800</v>
      </c>
      <c r="G69" s="22"/>
      <c r="H69" s="21"/>
      <c r="I69" s="23"/>
    </row>
    <row r="70" spans="1:9" x14ac:dyDescent="0.25">
      <c r="A70" s="71" t="s">
        <v>199</v>
      </c>
      <c r="B70" s="62" t="s">
        <v>53</v>
      </c>
      <c r="C70" s="63"/>
      <c r="D70" s="63" t="s">
        <v>54</v>
      </c>
      <c r="E70" s="64">
        <v>18200</v>
      </c>
      <c r="F70" s="64">
        <f t="shared" si="0"/>
        <v>22750</v>
      </c>
      <c r="G70" s="16" t="s">
        <v>160</v>
      </c>
      <c r="H70" s="32" t="s">
        <v>277</v>
      </c>
      <c r="I70" s="33" t="s">
        <v>254</v>
      </c>
    </row>
    <row r="71" spans="1:9" x14ac:dyDescent="0.25">
      <c r="A71" s="69" t="s">
        <v>200</v>
      </c>
      <c r="B71" s="58" t="s">
        <v>55</v>
      </c>
      <c r="C71" s="59"/>
      <c r="D71" s="59" t="s">
        <v>56</v>
      </c>
      <c r="E71" s="70">
        <v>3600</v>
      </c>
      <c r="F71" s="70">
        <f t="shared" si="0"/>
        <v>4500</v>
      </c>
      <c r="G71" s="17" t="s">
        <v>160</v>
      </c>
      <c r="H71" s="34" t="s">
        <v>277</v>
      </c>
      <c r="I71" s="35" t="s">
        <v>254</v>
      </c>
    </row>
    <row r="72" spans="1:9" x14ac:dyDescent="0.25">
      <c r="A72" s="71" t="s">
        <v>201</v>
      </c>
      <c r="B72" s="62" t="s">
        <v>57</v>
      </c>
      <c r="C72" s="63"/>
      <c r="D72" s="63" t="s">
        <v>58</v>
      </c>
      <c r="E72" s="64">
        <v>5200</v>
      </c>
      <c r="F72" s="64">
        <f t="shared" si="0"/>
        <v>6500</v>
      </c>
      <c r="G72" s="16" t="s">
        <v>160</v>
      </c>
      <c r="H72" s="32" t="s">
        <v>277</v>
      </c>
      <c r="I72" s="33" t="s">
        <v>254</v>
      </c>
    </row>
    <row r="73" spans="1:9" x14ac:dyDescent="0.25">
      <c r="A73" s="69" t="s">
        <v>202</v>
      </c>
      <c r="B73" s="58" t="s">
        <v>59</v>
      </c>
      <c r="C73" s="59"/>
      <c r="D73" s="59" t="s">
        <v>60</v>
      </c>
      <c r="E73" s="70">
        <v>16000</v>
      </c>
      <c r="F73" s="70">
        <f t="shared" si="0"/>
        <v>20000</v>
      </c>
      <c r="G73" s="17" t="s">
        <v>160</v>
      </c>
      <c r="H73" s="34" t="s">
        <v>277</v>
      </c>
      <c r="I73" s="35" t="s">
        <v>254</v>
      </c>
    </row>
    <row r="74" spans="1:9" ht="23.25" x14ac:dyDescent="0.25">
      <c r="A74" s="85" t="s">
        <v>203</v>
      </c>
      <c r="B74" s="86" t="s">
        <v>61</v>
      </c>
      <c r="C74" s="87"/>
      <c r="D74" s="87" t="s">
        <v>157</v>
      </c>
      <c r="E74" s="88">
        <v>398000</v>
      </c>
      <c r="F74" s="88">
        <f t="shared" si="0"/>
        <v>497500</v>
      </c>
      <c r="G74" s="37"/>
      <c r="H74" s="39" t="s">
        <v>162</v>
      </c>
      <c r="I74" s="38" t="s">
        <v>254</v>
      </c>
    </row>
    <row r="75" spans="1:9" x14ac:dyDescent="0.25">
      <c r="A75" s="69" t="s">
        <v>204</v>
      </c>
      <c r="B75" s="58" t="s">
        <v>62</v>
      </c>
      <c r="C75" s="59"/>
      <c r="D75" s="59" t="s">
        <v>63</v>
      </c>
      <c r="E75" s="70">
        <v>198000</v>
      </c>
      <c r="F75" s="70">
        <f t="shared" si="0"/>
        <v>247500</v>
      </c>
      <c r="G75" s="17" t="s">
        <v>160</v>
      </c>
      <c r="H75" s="34" t="s">
        <v>277</v>
      </c>
      <c r="I75" s="35" t="s">
        <v>254</v>
      </c>
    </row>
    <row r="76" spans="1:9" x14ac:dyDescent="0.25">
      <c r="A76" s="71" t="s">
        <v>205</v>
      </c>
      <c r="B76" s="62" t="s">
        <v>64</v>
      </c>
      <c r="C76" s="63"/>
      <c r="D76" s="63" t="s">
        <v>65</v>
      </c>
      <c r="E76" s="64">
        <v>20000</v>
      </c>
      <c r="F76" s="64">
        <f t="shared" si="0"/>
        <v>25000</v>
      </c>
      <c r="G76" s="16" t="s">
        <v>160</v>
      </c>
      <c r="H76" s="32" t="s">
        <v>277</v>
      </c>
      <c r="I76" s="33" t="s">
        <v>254</v>
      </c>
    </row>
    <row r="77" spans="1:9" x14ac:dyDescent="0.25">
      <c r="A77" s="69" t="s">
        <v>206</v>
      </c>
      <c r="B77" s="58" t="s">
        <v>66</v>
      </c>
      <c r="C77" s="59"/>
      <c r="D77" s="59" t="s">
        <v>67</v>
      </c>
      <c r="E77" s="70">
        <v>6000</v>
      </c>
      <c r="F77" s="70">
        <f t="shared" si="0"/>
        <v>7500</v>
      </c>
      <c r="G77" s="17" t="s">
        <v>160</v>
      </c>
      <c r="H77" s="34" t="s">
        <v>277</v>
      </c>
      <c r="I77" s="35" t="s">
        <v>254</v>
      </c>
    </row>
    <row r="78" spans="1:9" x14ac:dyDescent="0.25">
      <c r="A78" s="71" t="s">
        <v>207</v>
      </c>
      <c r="B78" s="62" t="s">
        <v>68</v>
      </c>
      <c r="C78" s="63"/>
      <c r="D78" s="63" t="s">
        <v>69</v>
      </c>
      <c r="E78" s="64">
        <v>19000</v>
      </c>
      <c r="F78" s="64">
        <f t="shared" si="0"/>
        <v>23750</v>
      </c>
      <c r="G78" s="16" t="s">
        <v>160</v>
      </c>
      <c r="H78" s="32" t="s">
        <v>277</v>
      </c>
      <c r="I78" s="33" t="s">
        <v>254</v>
      </c>
    </row>
    <row r="79" spans="1:9" x14ac:dyDescent="0.25">
      <c r="A79" s="69" t="s">
        <v>208</v>
      </c>
      <c r="B79" s="58" t="s">
        <v>70</v>
      </c>
      <c r="C79" s="59"/>
      <c r="D79" s="59" t="s">
        <v>71</v>
      </c>
      <c r="E79" s="70">
        <v>1200</v>
      </c>
      <c r="F79" s="70">
        <f t="shared" si="0"/>
        <v>1500</v>
      </c>
      <c r="G79" s="17" t="s">
        <v>160</v>
      </c>
      <c r="H79" s="34" t="s">
        <v>277</v>
      </c>
      <c r="I79" s="35" t="s">
        <v>254</v>
      </c>
    </row>
    <row r="80" spans="1:9" x14ac:dyDescent="0.25">
      <c r="A80" s="71" t="s">
        <v>209</v>
      </c>
      <c r="B80" s="62" t="s">
        <v>72</v>
      </c>
      <c r="C80" s="63"/>
      <c r="D80" s="63" t="s">
        <v>73</v>
      </c>
      <c r="E80" s="64">
        <v>6500</v>
      </c>
      <c r="F80" s="64">
        <f t="shared" si="0"/>
        <v>8125</v>
      </c>
      <c r="G80" s="16" t="s">
        <v>160</v>
      </c>
      <c r="H80" s="32" t="s">
        <v>277</v>
      </c>
      <c r="I80" s="33" t="s">
        <v>254</v>
      </c>
    </row>
    <row r="81" spans="1:9" x14ac:dyDescent="0.25">
      <c r="A81" s="69" t="s">
        <v>210</v>
      </c>
      <c r="B81" s="58" t="s">
        <v>74</v>
      </c>
      <c r="C81" s="59"/>
      <c r="D81" s="59" t="s">
        <v>75</v>
      </c>
      <c r="E81" s="70">
        <v>60000</v>
      </c>
      <c r="F81" s="70">
        <f>E81*113%</f>
        <v>67800</v>
      </c>
      <c r="G81" s="17" t="s">
        <v>160</v>
      </c>
      <c r="H81" s="34" t="s">
        <v>277</v>
      </c>
      <c r="I81" s="35" t="s">
        <v>254</v>
      </c>
    </row>
    <row r="82" spans="1:9" x14ac:dyDescent="0.25">
      <c r="A82" s="71" t="s">
        <v>211</v>
      </c>
      <c r="B82" s="62" t="s">
        <v>76</v>
      </c>
      <c r="C82" s="63"/>
      <c r="D82" s="63" t="s">
        <v>77</v>
      </c>
      <c r="E82" s="64">
        <v>14000</v>
      </c>
      <c r="F82" s="64">
        <f t="shared" si="0"/>
        <v>17500</v>
      </c>
      <c r="G82" s="16" t="s">
        <v>160</v>
      </c>
      <c r="H82" s="32" t="s">
        <v>277</v>
      </c>
      <c r="I82" s="33" t="s">
        <v>254</v>
      </c>
    </row>
    <row r="83" spans="1:9" x14ac:dyDescent="0.25">
      <c r="A83" s="69" t="s">
        <v>212</v>
      </c>
      <c r="B83" s="58" t="s">
        <v>78</v>
      </c>
      <c r="C83" s="59"/>
      <c r="D83" s="59" t="s">
        <v>79</v>
      </c>
      <c r="E83" s="70">
        <v>500</v>
      </c>
      <c r="F83" s="70">
        <f t="shared" si="0"/>
        <v>625</v>
      </c>
      <c r="G83" s="17" t="s">
        <v>160</v>
      </c>
      <c r="H83" s="34" t="s">
        <v>277</v>
      </c>
      <c r="I83" s="35" t="s">
        <v>254</v>
      </c>
    </row>
    <row r="84" spans="1:9" x14ac:dyDescent="0.25">
      <c r="A84" s="71" t="s">
        <v>213</v>
      </c>
      <c r="B84" s="62" t="s">
        <v>80</v>
      </c>
      <c r="C84" s="63"/>
      <c r="D84" s="63" t="s">
        <v>81</v>
      </c>
      <c r="E84" s="64">
        <v>8000</v>
      </c>
      <c r="F84" s="64">
        <f t="shared" si="0"/>
        <v>10000</v>
      </c>
      <c r="G84" s="16" t="s">
        <v>160</v>
      </c>
      <c r="H84" s="32" t="s">
        <v>277</v>
      </c>
      <c r="I84" s="33" t="s">
        <v>254</v>
      </c>
    </row>
    <row r="85" spans="1:9" x14ac:dyDescent="0.25">
      <c r="A85" s="69" t="s">
        <v>214</v>
      </c>
      <c r="B85" s="58" t="s">
        <v>82</v>
      </c>
      <c r="C85" s="59"/>
      <c r="D85" s="59" t="s">
        <v>83</v>
      </c>
      <c r="E85" s="70">
        <v>17500</v>
      </c>
      <c r="F85" s="70">
        <f t="shared" si="0"/>
        <v>21875</v>
      </c>
      <c r="G85" s="17" t="s">
        <v>160</v>
      </c>
      <c r="H85" s="34" t="s">
        <v>277</v>
      </c>
      <c r="I85" s="35" t="s">
        <v>254</v>
      </c>
    </row>
    <row r="86" spans="1:9" x14ac:dyDescent="0.25">
      <c r="A86" s="71" t="s">
        <v>215</v>
      </c>
      <c r="B86" s="62" t="s">
        <v>84</v>
      </c>
      <c r="C86" s="63"/>
      <c r="D86" s="63" t="s">
        <v>85</v>
      </c>
      <c r="E86" s="64">
        <v>2000</v>
      </c>
      <c r="F86" s="64">
        <f t="shared" si="0"/>
        <v>2500</v>
      </c>
      <c r="G86" s="16" t="s">
        <v>160</v>
      </c>
      <c r="H86" s="32" t="s">
        <v>277</v>
      </c>
      <c r="I86" s="33" t="s">
        <v>254</v>
      </c>
    </row>
    <row r="87" spans="1:9" x14ac:dyDescent="0.25">
      <c r="A87" s="69" t="s">
        <v>216</v>
      </c>
      <c r="B87" s="58" t="s">
        <v>86</v>
      </c>
      <c r="C87" s="59"/>
      <c r="D87" s="59" t="s">
        <v>87</v>
      </c>
      <c r="E87" s="70">
        <v>8000</v>
      </c>
      <c r="F87" s="70">
        <f t="shared" si="0"/>
        <v>10000</v>
      </c>
      <c r="G87" s="17" t="s">
        <v>160</v>
      </c>
      <c r="H87" s="34" t="s">
        <v>277</v>
      </c>
      <c r="I87" s="35" t="s">
        <v>254</v>
      </c>
    </row>
    <row r="88" spans="1:9" x14ac:dyDescent="0.25">
      <c r="A88" s="71" t="s">
        <v>217</v>
      </c>
      <c r="B88" s="62" t="s">
        <v>88</v>
      </c>
      <c r="C88" s="63"/>
      <c r="D88" s="63" t="s">
        <v>89</v>
      </c>
      <c r="E88" s="64">
        <v>18000</v>
      </c>
      <c r="F88" s="64">
        <f t="shared" si="0"/>
        <v>22500</v>
      </c>
      <c r="G88" s="16" t="s">
        <v>160</v>
      </c>
      <c r="H88" s="32" t="s">
        <v>277</v>
      </c>
      <c r="I88" s="33" t="s">
        <v>254</v>
      </c>
    </row>
    <row r="89" spans="1:9" x14ac:dyDescent="0.25">
      <c r="A89" s="69" t="s">
        <v>218</v>
      </c>
      <c r="B89" s="58" t="s">
        <v>90</v>
      </c>
      <c r="C89" s="59"/>
      <c r="D89" s="59" t="s">
        <v>91</v>
      </c>
      <c r="E89" s="70">
        <v>10000</v>
      </c>
      <c r="F89" s="70">
        <f t="shared" si="0"/>
        <v>12500</v>
      </c>
      <c r="G89" s="17" t="s">
        <v>160</v>
      </c>
      <c r="H89" s="34" t="s">
        <v>277</v>
      </c>
      <c r="I89" s="35" t="s">
        <v>254</v>
      </c>
    </row>
    <row r="90" spans="1:9" x14ac:dyDescent="0.25">
      <c r="A90" s="71" t="s">
        <v>219</v>
      </c>
      <c r="B90" s="62" t="s">
        <v>92</v>
      </c>
      <c r="C90" s="63"/>
      <c r="D90" s="63" t="s">
        <v>93</v>
      </c>
      <c r="E90" s="64">
        <v>2600</v>
      </c>
      <c r="F90" s="64">
        <f t="shared" si="0"/>
        <v>3250</v>
      </c>
      <c r="G90" s="16" t="s">
        <v>160</v>
      </c>
      <c r="H90" s="32" t="s">
        <v>277</v>
      </c>
      <c r="I90" s="33" t="s">
        <v>254</v>
      </c>
    </row>
    <row r="91" spans="1:9" x14ac:dyDescent="0.25">
      <c r="A91" s="69" t="s">
        <v>220</v>
      </c>
      <c r="B91" s="58" t="s">
        <v>94</v>
      </c>
      <c r="C91" s="59"/>
      <c r="D91" s="59" t="s">
        <v>95</v>
      </c>
      <c r="E91" s="70">
        <v>100</v>
      </c>
      <c r="F91" s="70">
        <f t="shared" si="0"/>
        <v>125</v>
      </c>
      <c r="G91" s="17" t="s">
        <v>160</v>
      </c>
      <c r="H91" s="34" t="s">
        <v>277</v>
      </c>
      <c r="I91" s="35" t="s">
        <v>254</v>
      </c>
    </row>
    <row r="92" spans="1:9" x14ac:dyDescent="0.25">
      <c r="A92" s="71" t="s">
        <v>221</v>
      </c>
      <c r="B92" s="62" t="s">
        <v>96</v>
      </c>
      <c r="C92" s="63"/>
      <c r="D92" s="63" t="s">
        <v>97</v>
      </c>
      <c r="E92" s="64">
        <v>9000</v>
      </c>
      <c r="F92" s="64">
        <f t="shared" si="0"/>
        <v>11250</v>
      </c>
      <c r="G92" s="16" t="s">
        <v>160</v>
      </c>
      <c r="H92" s="32" t="s">
        <v>277</v>
      </c>
      <c r="I92" s="33" t="s">
        <v>254</v>
      </c>
    </row>
    <row r="93" spans="1:9" x14ac:dyDescent="0.25">
      <c r="A93" s="69" t="s">
        <v>222</v>
      </c>
      <c r="B93" s="58" t="s">
        <v>98</v>
      </c>
      <c r="C93" s="59"/>
      <c r="D93" s="59" t="s">
        <v>99</v>
      </c>
      <c r="E93" s="70">
        <v>19000</v>
      </c>
      <c r="F93" s="70">
        <f t="shared" si="0"/>
        <v>23750</v>
      </c>
      <c r="G93" s="17" t="s">
        <v>160</v>
      </c>
      <c r="H93" s="34" t="s">
        <v>277</v>
      </c>
      <c r="I93" s="35" t="s">
        <v>254</v>
      </c>
    </row>
    <row r="94" spans="1:9" x14ac:dyDescent="0.25">
      <c r="A94" s="71" t="s">
        <v>223</v>
      </c>
      <c r="B94" s="62" t="s">
        <v>100</v>
      </c>
      <c r="C94" s="63"/>
      <c r="D94" s="63" t="s">
        <v>101</v>
      </c>
      <c r="E94" s="64">
        <v>8000</v>
      </c>
      <c r="F94" s="64">
        <f t="shared" si="0"/>
        <v>10000</v>
      </c>
      <c r="G94" s="16" t="s">
        <v>160</v>
      </c>
      <c r="H94" s="32" t="s">
        <v>277</v>
      </c>
      <c r="I94" s="33" t="s">
        <v>254</v>
      </c>
    </row>
    <row r="95" spans="1:9" x14ac:dyDescent="0.25">
      <c r="A95" s="69" t="s">
        <v>224</v>
      </c>
      <c r="B95" s="58" t="s">
        <v>102</v>
      </c>
      <c r="C95" s="59"/>
      <c r="D95" s="59" t="s">
        <v>103</v>
      </c>
      <c r="E95" s="70">
        <v>20000</v>
      </c>
      <c r="F95" s="70">
        <f t="shared" si="0"/>
        <v>25000</v>
      </c>
      <c r="G95" s="17" t="s">
        <v>160</v>
      </c>
      <c r="H95" s="34" t="s">
        <v>277</v>
      </c>
      <c r="I95" s="35" t="s">
        <v>254</v>
      </c>
    </row>
    <row r="96" spans="1:9" x14ac:dyDescent="0.25">
      <c r="A96" s="71" t="s">
        <v>225</v>
      </c>
      <c r="B96" s="62" t="s">
        <v>104</v>
      </c>
      <c r="C96" s="63"/>
      <c r="D96" s="63" t="s">
        <v>105</v>
      </c>
      <c r="E96" s="64">
        <v>2200</v>
      </c>
      <c r="F96" s="64">
        <f t="shared" si="0"/>
        <v>2750</v>
      </c>
      <c r="G96" s="16" t="s">
        <v>160</v>
      </c>
      <c r="H96" s="32" t="s">
        <v>277</v>
      </c>
      <c r="I96" s="33" t="s">
        <v>254</v>
      </c>
    </row>
    <row r="97" spans="1:9" x14ac:dyDescent="0.25">
      <c r="A97" s="69" t="s">
        <v>226</v>
      </c>
      <c r="B97" s="58" t="s">
        <v>106</v>
      </c>
      <c r="C97" s="59"/>
      <c r="D97" s="59" t="s">
        <v>107</v>
      </c>
      <c r="E97" s="70">
        <v>7000</v>
      </c>
      <c r="F97" s="70">
        <f>E97*125%</f>
        <v>8750</v>
      </c>
      <c r="G97" s="17" t="s">
        <v>160</v>
      </c>
      <c r="H97" s="34" t="s">
        <v>277</v>
      </c>
      <c r="I97" s="35" t="s">
        <v>254</v>
      </c>
    </row>
    <row r="98" spans="1:9" x14ac:dyDescent="0.25">
      <c r="A98" s="71" t="s">
        <v>227</v>
      </c>
      <c r="B98" s="62" t="s">
        <v>108</v>
      </c>
      <c r="C98" s="63"/>
      <c r="D98" s="63" t="s">
        <v>109</v>
      </c>
      <c r="E98" s="64">
        <v>1200</v>
      </c>
      <c r="F98" s="64">
        <f>E98*125%</f>
        <v>1500</v>
      </c>
      <c r="G98" s="16" t="s">
        <v>161</v>
      </c>
      <c r="H98" s="32" t="s">
        <v>277</v>
      </c>
      <c r="I98" s="33" t="s">
        <v>254</v>
      </c>
    </row>
    <row r="99" spans="1:9" x14ac:dyDescent="0.25">
      <c r="A99" s="69" t="s">
        <v>228</v>
      </c>
      <c r="B99" s="58" t="s">
        <v>110</v>
      </c>
      <c r="C99" s="59"/>
      <c r="D99" s="59" t="s">
        <v>111</v>
      </c>
      <c r="E99" s="70">
        <v>2000</v>
      </c>
      <c r="F99" s="70">
        <f t="shared" si="0"/>
        <v>2500</v>
      </c>
      <c r="G99" s="17" t="s">
        <v>161</v>
      </c>
      <c r="H99" s="34" t="s">
        <v>277</v>
      </c>
      <c r="I99" s="35" t="s">
        <v>254</v>
      </c>
    </row>
    <row r="100" spans="1:9" s="24" customFormat="1" x14ac:dyDescent="0.25">
      <c r="A100" s="89" t="s">
        <v>190</v>
      </c>
      <c r="B100" s="90">
        <v>329</v>
      </c>
      <c r="C100" s="91"/>
      <c r="D100" s="91" t="s">
        <v>191</v>
      </c>
      <c r="E100" s="92">
        <f>SUM(E101:E106)</f>
        <v>27900</v>
      </c>
      <c r="F100" s="92">
        <f>SUM(F101:F106)</f>
        <v>34125</v>
      </c>
      <c r="G100" s="27"/>
      <c r="H100" s="26"/>
      <c r="I100" s="28"/>
    </row>
    <row r="101" spans="1:9" x14ac:dyDescent="0.25">
      <c r="A101" s="71" t="s">
        <v>229</v>
      </c>
      <c r="B101" s="62" t="s">
        <v>112</v>
      </c>
      <c r="C101" s="63"/>
      <c r="D101" s="63" t="s">
        <v>113</v>
      </c>
      <c r="E101" s="64">
        <v>3000</v>
      </c>
      <c r="F101" s="64">
        <v>3000</v>
      </c>
      <c r="G101" s="16" t="s">
        <v>161</v>
      </c>
      <c r="H101" s="32" t="s">
        <v>277</v>
      </c>
      <c r="I101" s="33" t="s">
        <v>254</v>
      </c>
    </row>
    <row r="102" spans="1:9" x14ac:dyDescent="0.25">
      <c r="A102" s="69" t="s">
        <v>230</v>
      </c>
      <c r="B102" s="58" t="s">
        <v>114</v>
      </c>
      <c r="C102" s="59"/>
      <c r="D102" s="59" t="s">
        <v>115</v>
      </c>
      <c r="E102" s="70">
        <v>18500</v>
      </c>
      <c r="F102" s="70">
        <f t="shared" si="0"/>
        <v>23125</v>
      </c>
      <c r="G102" s="17" t="s">
        <v>161</v>
      </c>
      <c r="H102" s="34" t="s">
        <v>277</v>
      </c>
      <c r="I102" s="35" t="s">
        <v>254</v>
      </c>
    </row>
    <row r="103" spans="1:9" x14ac:dyDescent="0.25">
      <c r="A103" s="71" t="s">
        <v>231</v>
      </c>
      <c r="B103" s="62" t="s">
        <v>116</v>
      </c>
      <c r="C103" s="63"/>
      <c r="D103" s="63" t="s">
        <v>117</v>
      </c>
      <c r="E103" s="64">
        <v>100</v>
      </c>
      <c r="F103" s="64">
        <f t="shared" si="0"/>
        <v>125</v>
      </c>
      <c r="G103" s="16" t="s">
        <v>161</v>
      </c>
      <c r="H103" s="32" t="s">
        <v>277</v>
      </c>
      <c r="I103" s="33" t="s">
        <v>254</v>
      </c>
    </row>
    <row r="104" spans="1:9" x14ac:dyDescent="0.25">
      <c r="A104" s="71" t="s">
        <v>232</v>
      </c>
      <c r="B104" s="62" t="s">
        <v>118</v>
      </c>
      <c r="C104" s="63"/>
      <c r="D104" s="63" t="s">
        <v>119</v>
      </c>
      <c r="E104" s="64">
        <v>3000</v>
      </c>
      <c r="F104" s="64">
        <f t="shared" si="0"/>
        <v>3750</v>
      </c>
      <c r="G104" s="16" t="s">
        <v>161</v>
      </c>
      <c r="H104" s="32" t="s">
        <v>277</v>
      </c>
      <c r="I104" s="33" t="s">
        <v>254</v>
      </c>
    </row>
    <row r="105" spans="1:9" x14ac:dyDescent="0.25">
      <c r="A105" s="69" t="s">
        <v>233</v>
      </c>
      <c r="B105" s="58" t="s">
        <v>120</v>
      </c>
      <c r="C105" s="59"/>
      <c r="D105" s="59" t="s">
        <v>121</v>
      </c>
      <c r="E105" s="70">
        <v>3000</v>
      </c>
      <c r="F105" s="70">
        <f t="shared" si="0"/>
        <v>3750</v>
      </c>
      <c r="G105" s="17" t="s">
        <v>161</v>
      </c>
      <c r="H105" s="34" t="s">
        <v>277</v>
      </c>
      <c r="I105" s="35" t="s">
        <v>254</v>
      </c>
    </row>
    <row r="106" spans="1:9" x14ac:dyDescent="0.25">
      <c r="A106" s="71" t="s">
        <v>234</v>
      </c>
      <c r="B106" s="62" t="s">
        <v>122</v>
      </c>
      <c r="C106" s="63"/>
      <c r="D106" s="63" t="s">
        <v>123</v>
      </c>
      <c r="E106" s="64">
        <v>300</v>
      </c>
      <c r="F106" s="64">
        <f t="shared" si="0"/>
        <v>375</v>
      </c>
      <c r="G106" s="16" t="s">
        <v>161</v>
      </c>
      <c r="H106" s="32" t="s">
        <v>277</v>
      </c>
      <c r="I106" s="33" t="s">
        <v>254</v>
      </c>
    </row>
    <row r="107" spans="1:9" s="24" customFormat="1" x14ac:dyDescent="0.25">
      <c r="A107" s="93" t="s">
        <v>192</v>
      </c>
      <c r="B107" s="94">
        <v>34</v>
      </c>
      <c r="C107" s="95"/>
      <c r="D107" s="95" t="s">
        <v>193</v>
      </c>
      <c r="E107" s="96">
        <f>SUM(E108)</f>
        <v>19200</v>
      </c>
      <c r="F107" s="96">
        <f>SUM(F108)</f>
        <v>21500</v>
      </c>
      <c r="G107" s="30"/>
      <c r="H107" s="29"/>
      <c r="I107" s="31"/>
    </row>
    <row r="108" spans="1:9" s="24" customFormat="1" x14ac:dyDescent="0.25">
      <c r="A108" s="89" t="s">
        <v>194</v>
      </c>
      <c r="B108" s="90">
        <v>343</v>
      </c>
      <c r="C108" s="91"/>
      <c r="D108" s="91" t="s">
        <v>195</v>
      </c>
      <c r="E108" s="92">
        <f>SUM(E109:E111)</f>
        <v>19200</v>
      </c>
      <c r="F108" s="92">
        <f>SUM(F109:F111)</f>
        <v>21500</v>
      </c>
      <c r="G108" s="27"/>
      <c r="H108" s="26"/>
      <c r="I108" s="28"/>
    </row>
    <row r="109" spans="1:9" x14ac:dyDescent="0.25">
      <c r="A109" s="57" t="s">
        <v>235</v>
      </c>
      <c r="B109" s="58" t="s">
        <v>124</v>
      </c>
      <c r="C109" s="59"/>
      <c r="D109" s="59" t="s">
        <v>125</v>
      </c>
      <c r="E109" s="70">
        <v>10000</v>
      </c>
      <c r="F109" s="70">
        <f>E109*100%</f>
        <v>10000</v>
      </c>
      <c r="G109" s="17" t="s">
        <v>160</v>
      </c>
      <c r="H109" s="34" t="s">
        <v>277</v>
      </c>
      <c r="I109" s="35" t="s">
        <v>254</v>
      </c>
    </row>
    <row r="110" spans="1:9" x14ac:dyDescent="0.25">
      <c r="A110" s="61" t="s">
        <v>236</v>
      </c>
      <c r="B110" s="62" t="s">
        <v>126</v>
      </c>
      <c r="C110" s="63"/>
      <c r="D110" s="63" t="s">
        <v>127</v>
      </c>
      <c r="E110" s="64">
        <v>700</v>
      </c>
      <c r="F110" s="64">
        <f t="shared" si="0"/>
        <v>875</v>
      </c>
      <c r="G110" s="16" t="s">
        <v>160</v>
      </c>
      <c r="H110" s="32" t="s">
        <v>277</v>
      </c>
      <c r="I110" s="33" t="s">
        <v>254</v>
      </c>
    </row>
    <row r="111" spans="1:9" x14ac:dyDescent="0.25">
      <c r="A111" s="61" t="s">
        <v>237</v>
      </c>
      <c r="B111" s="62" t="s">
        <v>128</v>
      </c>
      <c r="C111" s="63"/>
      <c r="D111" s="63" t="s">
        <v>129</v>
      </c>
      <c r="E111" s="64">
        <v>8500</v>
      </c>
      <c r="F111" s="64">
        <f t="shared" si="0"/>
        <v>10625</v>
      </c>
      <c r="G111" s="16" t="s">
        <v>160</v>
      </c>
      <c r="H111" s="32" t="s">
        <v>277</v>
      </c>
      <c r="I111" s="33" t="s">
        <v>254</v>
      </c>
    </row>
    <row r="112" spans="1:9" s="24" customFormat="1" x14ac:dyDescent="0.25">
      <c r="A112" s="93" t="s">
        <v>238</v>
      </c>
      <c r="B112" s="94">
        <v>4</v>
      </c>
      <c r="C112" s="95"/>
      <c r="D112" s="95" t="s">
        <v>240</v>
      </c>
      <c r="E112" s="96">
        <f>SUM(E113+E115+E122)</f>
        <v>65200</v>
      </c>
      <c r="F112" s="96">
        <f>SUM(F113+F115+F122)</f>
        <v>81300</v>
      </c>
      <c r="G112" s="30"/>
      <c r="H112" s="29"/>
      <c r="I112" s="31"/>
    </row>
    <row r="113" spans="1:9" s="24" customFormat="1" x14ac:dyDescent="0.25">
      <c r="A113" s="89" t="s">
        <v>239</v>
      </c>
      <c r="B113" s="90">
        <v>412</v>
      </c>
      <c r="C113" s="91"/>
      <c r="D113" s="91" t="s">
        <v>251</v>
      </c>
      <c r="E113" s="92">
        <f>SUM(E114)</f>
        <v>7000</v>
      </c>
      <c r="F113" s="92">
        <f>SUM(F114)</f>
        <v>8750</v>
      </c>
      <c r="G113" s="27"/>
      <c r="H113" s="26"/>
      <c r="I113" s="28"/>
    </row>
    <row r="114" spans="1:9" x14ac:dyDescent="0.25">
      <c r="A114" s="71" t="s">
        <v>242</v>
      </c>
      <c r="B114" s="62" t="s">
        <v>130</v>
      </c>
      <c r="C114" s="63"/>
      <c r="D114" s="63" t="s">
        <v>131</v>
      </c>
      <c r="E114" s="64">
        <v>7000</v>
      </c>
      <c r="F114" s="64">
        <f t="shared" si="0"/>
        <v>8750</v>
      </c>
      <c r="G114" s="16" t="s">
        <v>160</v>
      </c>
      <c r="H114" s="32" t="s">
        <v>277</v>
      </c>
      <c r="I114" s="33" t="s">
        <v>254</v>
      </c>
    </row>
    <row r="115" spans="1:9" s="24" customFormat="1" x14ac:dyDescent="0.25">
      <c r="A115" s="89" t="s">
        <v>241</v>
      </c>
      <c r="B115" s="90">
        <v>422</v>
      </c>
      <c r="C115" s="91"/>
      <c r="D115" s="91" t="s">
        <v>252</v>
      </c>
      <c r="E115" s="92">
        <f>SUM(E116:E121)</f>
        <v>57200</v>
      </c>
      <c r="F115" s="92">
        <f>SUM(F116:F121)</f>
        <v>71500</v>
      </c>
      <c r="G115" s="27"/>
      <c r="H115" s="26"/>
      <c r="I115" s="28"/>
    </row>
    <row r="116" spans="1:9" x14ac:dyDescent="0.25">
      <c r="A116" s="57" t="s">
        <v>243</v>
      </c>
      <c r="B116" s="58">
        <v>422110</v>
      </c>
      <c r="C116" s="59"/>
      <c r="D116" s="59" t="s">
        <v>158</v>
      </c>
      <c r="E116" s="70">
        <v>20000</v>
      </c>
      <c r="F116" s="70">
        <f t="shared" si="0"/>
        <v>25000</v>
      </c>
      <c r="G116" s="17" t="s">
        <v>160</v>
      </c>
      <c r="H116" s="34" t="s">
        <v>277</v>
      </c>
      <c r="I116" s="35" t="s">
        <v>254</v>
      </c>
    </row>
    <row r="117" spans="1:9" x14ac:dyDescent="0.25">
      <c r="A117" s="71" t="s">
        <v>244</v>
      </c>
      <c r="B117" s="62" t="s">
        <v>132</v>
      </c>
      <c r="C117" s="63"/>
      <c r="D117" s="63" t="s">
        <v>159</v>
      </c>
      <c r="E117" s="64">
        <v>10000</v>
      </c>
      <c r="F117" s="64">
        <f t="shared" si="0"/>
        <v>12500</v>
      </c>
      <c r="G117" s="16" t="s">
        <v>160</v>
      </c>
      <c r="H117" s="32" t="s">
        <v>277</v>
      </c>
      <c r="I117" s="33" t="s">
        <v>254</v>
      </c>
    </row>
    <row r="118" spans="1:9" x14ac:dyDescent="0.25">
      <c r="A118" s="57" t="s">
        <v>245</v>
      </c>
      <c r="B118" s="58" t="s">
        <v>133</v>
      </c>
      <c r="C118" s="59"/>
      <c r="D118" s="59" t="s">
        <v>134</v>
      </c>
      <c r="E118" s="60">
        <v>5000</v>
      </c>
      <c r="F118" s="60">
        <f t="shared" si="0"/>
        <v>6250</v>
      </c>
      <c r="G118" s="17" t="s">
        <v>160</v>
      </c>
      <c r="H118" s="34" t="s">
        <v>277</v>
      </c>
      <c r="I118" s="35" t="s">
        <v>254</v>
      </c>
    </row>
    <row r="119" spans="1:9" x14ac:dyDescent="0.25">
      <c r="A119" s="71" t="s">
        <v>246</v>
      </c>
      <c r="B119" s="62" t="s">
        <v>135</v>
      </c>
      <c r="C119" s="63"/>
      <c r="D119" s="63" t="s">
        <v>136</v>
      </c>
      <c r="E119" s="64">
        <v>2200</v>
      </c>
      <c r="F119" s="64">
        <f t="shared" si="0"/>
        <v>2750</v>
      </c>
      <c r="G119" s="16" t="s">
        <v>160</v>
      </c>
      <c r="H119" s="32" t="s">
        <v>277</v>
      </c>
      <c r="I119" s="33" t="s">
        <v>254</v>
      </c>
    </row>
    <row r="120" spans="1:9" x14ac:dyDescent="0.25">
      <c r="A120" s="57" t="s">
        <v>247</v>
      </c>
      <c r="B120" s="58" t="s">
        <v>137</v>
      </c>
      <c r="C120" s="59"/>
      <c r="D120" s="59" t="s">
        <v>138</v>
      </c>
      <c r="E120" s="60">
        <v>3000</v>
      </c>
      <c r="F120" s="60">
        <f t="shared" si="0"/>
        <v>3750</v>
      </c>
      <c r="G120" s="17" t="s">
        <v>160</v>
      </c>
      <c r="H120" s="34" t="s">
        <v>277</v>
      </c>
      <c r="I120" s="35" t="s">
        <v>254</v>
      </c>
    </row>
    <row r="121" spans="1:9" x14ac:dyDescent="0.25">
      <c r="A121" s="71" t="s">
        <v>248</v>
      </c>
      <c r="B121" s="62" t="s">
        <v>139</v>
      </c>
      <c r="C121" s="63"/>
      <c r="D121" s="63" t="s">
        <v>140</v>
      </c>
      <c r="E121" s="64">
        <v>17000</v>
      </c>
      <c r="F121" s="64">
        <f t="shared" si="0"/>
        <v>21250</v>
      </c>
      <c r="G121" s="16" t="s">
        <v>160</v>
      </c>
      <c r="H121" s="32" t="s">
        <v>277</v>
      </c>
      <c r="I121" s="33" t="s">
        <v>254</v>
      </c>
    </row>
    <row r="122" spans="1:9" s="24" customFormat="1" x14ac:dyDescent="0.25">
      <c r="A122" s="89" t="s">
        <v>249</v>
      </c>
      <c r="B122" s="90">
        <v>424</v>
      </c>
      <c r="C122" s="91"/>
      <c r="D122" s="91" t="s">
        <v>253</v>
      </c>
      <c r="E122" s="92">
        <f>E123</f>
        <v>1000</v>
      </c>
      <c r="F122" s="92">
        <f>SUM(F123)</f>
        <v>1050</v>
      </c>
      <c r="G122" s="27"/>
      <c r="H122" s="26"/>
      <c r="I122" s="28"/>
    </row>
    <row r="123" spans="1:9" x14ac:dyDescent="0.25">
      <c r="A123" s="57" t="s">
        <v>250</v>
      </c>
      <c r="B123" s="58" t="s">
        <v>141</v>
      </c>
      <c r="C123" s="59"/>
      <c r="D123" s="59" t="s">
        <v>142</v>
      </c>
      <c r="E123" s="60">
        <v>1000</v>
      </c>
      <c r="F123" s="60">
        <f>E123*105%</f>
        <v>1050</v>
      </c>
      <c r="G123" s="17" t="s">
        <v>160</v>
      </c>
      <c r="H123" s="34" t="s">
        <v>277</v>
      </c>
      <c r="I123" s="35" t="s">
        <v>254</v>
      </c>
    </row>
    <row r="124" spans="1:9" ht="21" customHeight="1" x14ac:dyDescent="0.25">
      <c r="A124" s="111" t="s">
        <v>258</v>
      </c>
      <c r="B124" s="112"/>
      <c r="C124" s="112"/>
      <c r="D124" s="112"/>
      <c r="E124" s="112"/>
      <c r="F124" s="112"/>
      <c r="G124" s="112"/>
      <c r="H124" s="112"/>
      <c r="I124" s="112"/>
    </row>
    <row r="125" spans="1:9" x14ac:dyDescent="0.25">
      <c r="A125" t="s">
        <v>334</v>
      </c>
    </row>
    <row r="126" spans="1:9" x14ac:dyDescent="0.25">
      <c r="H126" s="1" t="s">
        <v>256</v>
      </c>
    </row>
    <row r="127" spans="1:9" ht="13.9" customHeight="1" x14ac:dyDescent="0.25">
      <c r="H127" s="97"/>
    </row>
    <row r="128" spans="1:9" x14ac:dyDescent="0.25">
      <c r="H128" s="1" t="s">
        <v>257</v>
      </c>
    </row>
  </sheetData>
  <mergeCells count="5">
    <mergeCell ref="A4:D4"/>
    <mergeCell ref="A5:D5"/>
    <mergeCell ref="A6:J6"/>
    <mergeCell ref="A8:I8"/>
    <mergeCell ref="A124:I1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Srednja škola</cp:lastModifiedBy>
  <cp:lastPrinted>2018-05-28T09:02:04Z</cp:lastPrinted>
  <dcterms:created xsi:type="dcterms:W3CDTF">2018-05-24T10:23:04Z</dcterms:created>
  <dcterms:modified xsi:type="dcterms:W3CDTF">2017-07-17T09:03:58Z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